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조태욱\kt경영감시센터\통신공공성\2025년말 기준\"/>
    </mc:Choice>
  </mc:AlternateContent>
  <xr:revisionPtr revIDLastSave="0" documentId="13_ncr:1_{0F81B727-0FE1-4367-8C6A-CD5202D4DB8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 l="1"/>
  <c r="I82" i="1"/>
  <c r="H82" i="1"/>
  <c r="J12" i="1"/>
  <c r="I12" i="1"/>
  <c r="H12" i="1"/>
  <c r="D12" i="1"/>
  <c r="E12" i="1"/>
  <c r="E82" i="1" s="1"/>
  <c r="D7" i="1"/>
  <c r="E7" i="1"/>
  <c r="J7" i="1"/>
  <c r="I7" i="1"/>
  <c r="H7" i="1"/>
  <c r="E5" i="1"/>
  <c r="E6" i="1" l="1"/>
  <c r="E8" i="1"/>
  <c r="E9" i="1" l="1"/>
  <c r="E10" i="1" l="1"/>
  <c r="L82" i="1" l="1"/>
  <c r="K82" i="1"/>
  <c r="D77" i="1"/>
  <c r="J77" i="1"/>
  <c r="E76" i="1"/>
  <c r="E75" i="1"/>
  <c r="D74" i="1"/>
  <c r="J74" i="1"/>
  <c r="E73" i="1"/>
  <c r="E72" i="1"/>
  <c r="D71" i="1"/>
  <c r="J71" i="1"/>
  <c r="E70" i="1"/>
  <c r="E69" i="1"/>
  <c r="E71" i="1" s="1"/>
  <c r="D68" i="1"/>
  <c r="J68" i="1"/>
  <c r="E67" i="1"/>
  <c r="E66" i="1"/>
  <c r="D65" i="1"/>
  <c r="J65" i="1"/>
  <c r="E64" i="1"/>
  <c r="E63" i="1"/>
  <c r="D62" i="1"/>
  <c r="J62" i="1"/>
  <c r="E61" i="1"/>
  <c r="E60" i="1"/>
  <c r="D59" i="1"/>
  <c r="J59" i="1"/>
  <c r="E58" i="1"/>
  <c r="E57" i="1"/>
  <c r="E59" i="1" s="1"/>
  <c r="D56" i="1"/>
  <c r="J56" i="1"/>
  <c r="E55" i="1"/>
  <c r="E54" i="1"/>
  <c r="D53" i="1"/>
  <c r="J53" i="1"/>
  <c r="E52" i="1"/>
  <c r="E51" i="1"/>
  <c r="D50" i="1"/>
  <c r="J50" i="1"/>
  <c r="E49" i="1"/>
  <c r="E48" i="1"/>
  <c r="E46" i="1"/>
  <c r="E45" i="1"/>
  <c r="J44" i="1"/>
  <c r="E43" i="1"/>
  <c r="E42" i="1"/>
  <c r="D44" i="1"/>
  <c r="J41" i="1"/>
  <c r="D41" i="1"/>
  <c r="E40" i="1"/>
  <c r="E39" i="1"/>
  <c r="D38" i="1"/>
  <c r="J38" i="1"/>
  <c r="E37" i="1"/>
  <c r="E36" i="1"/>
  <c r="D35" i="1"/>
  <c r="J35" i="1"/>
  <c r="E34" i="1"/>
  <c r="E33" i="1"/>
  <c r="D32" i="1"/>
  <c r="J32" i="1"/>
  <c r="E31" i="1"/>
  <c r="E30" i="1"/>
  <c r="J29" i="1"/>
  <c r="D29" i="1"/>
  <c r="E27" i="1"/>
  <c r="E28" i="1"/>
  <c r="E32" i="1" l="1"/>
  <c r="E35" i="1"/>
  <c r="E41" i="1"/>
  <c r="E50" i="1"/>
  <c r="E56" i="1"/>
  <c r="E62" i="1"/>
  <c r="E68" i="1"/>
  <c r="E74" i="1"/>
  <c r="E53" i="1"/>
  <c r="E77" i="1"/>
  <c r="E38" i="1"/>
  <c r="E65" i="1"/>
  <c r="E44" i="1"/>
  <c r="E29" i="1"/>
  <c r="I23" i="1"/>
  <c r="H23" i="1"/>
  <c r="E23" i="1"/>
  <c r="E24" i="1"/>
  <c r="E25" i="1"/>
  <c r="I18" i="1"/>
  <c r="H18" i="1"/>
  <c r="E21" i="1"/>
  <c r="E20" i="1"/>
  <c r="E19" i="1"/>
  <c r="E18" i="1"/>
  <c r="I13" i="1"/>
  <c r="H13" i="1"/>
  <c r="E16" i="1"/>
  <c r="E15" i="1"/>
  <c r="E14" i="1"/>
  <c r="E13" i="1"/>
  <c r="E11" i="1"/>
  <c r="E22" i="1" l="1"/>
  <c r="E26" i="1"/>
  <c r="E17" i="1"/>
  <c r="E81" i="1"/>
  <c r="E80" i="1"/>
  <c r="E79" i="1"/>
  <c r="E78" i="1"/>
</calcChain>
</file>

<file path=xl/sharedStrings.xml><?xml version="1.0" encoding="utf-8"?>
<sst xmlns="http://schemas.openxmlformats.org/spreadsheetml/2006/main" count="150" uniqueCount="150">
  <si>
    <t>상장주식수</t>
    <phoneticPr fontId="1" type="noConversion"/>
  </si>
  <si>
    <t>외국인보유수량</t>
    <phoneticPr fontId="1" type="noConversion"/>
  </si>
  <si>
    <t>외국인지분율</t>
    <phoneticPr fontId="1" type="noConversion"/>
  </si>
  <si>
    <t>비고</t>
    <phoneticPr fontId="1" type="noConversion"/>
  </si>
  <si>
    <t>합 계</t>
    <phoneticPr fontId="1" type="noConversion"/>
  </si>
  <si>
    <t>2000년4월 액면분할(5000원=&gt;500원)</t>
    <phoneticPr fontId="1" type="noConversion"/>
  </si>
  <si>
    <t>당기순이익(연결)</t>
    <phoneticPr fontId="1" type="noConversion"/>
  </si>
  <si>
    <t>당기순이익(별도)</t>
    <phoneticPr fontId="1" type="noConversion"/>
  </si>
  <si>
    <t>배당총액(백만원)</t>
    <phoneticPr fontId="1" type="noConversion"/>
  </si>
  <si>
    <t>한도소진율</t>
    <phoneticPr fontId="1" type="noConversion"/>
  </si>
  <si>
    <t>4,457,635주(2003.1.6.소각) + 2,544,600주(2003.8.20.소각)</t>
    <phoneticPr fontId="1" type="noConversion"/>
  </si>
  <si>
    <t>2024년 소계</t>
    <phoneticPr fontId="1" type="noConversion"/>
  </si>
  <si>
    <t>2024.2.5.소각, 분기배당(배당기준일 2024.3월말 1주당 830원)</t>
    <phoneticPr fontId="1" type="noConversion"/>
  </si>
  <si>
    <t>분기배당(배당기준일 2024.6월말 1주당 830원)</t>
    <phoneticPr fontId="1" type="noConversion"/>
  </si>
  <si>
    <t>2023년 소계</t>
    <phoneticPr fontId="1" type="noConversion"/>
  </si>
  <si>
    <t>2024. 6월말</t>
    <phoneticPr fontId="1" type="noConversion"/>
  </si>
  <si>
    <t>2024. 3월말</t>
    <phoneticPr fontId="1" type="noConversion"/>
  </si>
  <si>
    <t>2023.12월말</t>
    <phoneticPr fontId="1" type="noConversion"/>
  </si>
  <si>
    <t>2023. 9월말</t>
    <phoneticPr fontId="1" type="noConversion"/>
  </si>
  <si>
    <t>2023.6월말</t>
    <phoneticPr fontId="1" type="noConversion"/>
  </si>
  <si>
    <t>2023.3월말</t>
    <phoneticPr fontId="1" type="noConversion"/>
  </si>
  <si>
    <t>2022년 소계</t>
    <phoneticPr fontId="1" type="noConversion"/>
  </si>
  <si>
    <t>2022.12월말</t>
    <phoneticPr fontId="1" type="noConversion"/>
  </si>
  <si>
    <t>2022. 9월말</t>
    <phoneticPr fontId="1" type="noConversion"/>
  </si>
  <si>
    <t>2022. 6월말</t>
    <phoneticPr fontId="1" type="noConversion"/>
  </si>
  <si>
    <t>2022. 3월말</t>
    <phoneticPr fontId="1" type="noConversion"/>
  </si>
  <si>
    <t>주당배당금액(원)</t>
    <phoneticPr fontId="1" type="noConversion"/>
  </si>
  <si>
    <t>외국인배당총금액(원)</t>
    <phoneticPr fontId="1" type="noConversion"/>
  </si>
  <si>
    <t>2021.12월말</t>
    <phoneticPr fontId="1" type="noConversion"/>
  </si>
  <si>
    <t>2021. 9월말</t>
    <phoneticPr fontId="1" type="noConversion"/>
  </si>
  <si>
    <t>2021. 6월말</t>
    <phoneticPr fontId="1" type="noConversion"/>
  </si>
  <si>
    <t>2021년 소계</t>
    <phoneticPr fontId="1" type="noConversion"/>
  </si>
  <si>
    <t>2021.5.6.소각, 분기배당(배당기준일 2021년6월말 1주당 2,500원)</t>
    <phoneticPr fontId="1" type="noConversion"/>
  </si>
  <si>
    <t>분기배당(배당기준일 2021년9월말 1주당 2,500원)</t>
    <phoneticPr fontId="1" type="noConversion"/>
  </si>
  <si>
    <t>분기배당(배당기준일 2023년12월말, 1주당 1,050원)</t>
    <phoneticPr fontId="1" type="noConversion"/>
  </si>
  <si>
    <t>분기배당(배당기준일 2023년 9월말, 1주당 830원)</t>
    <phoneticPr fontId="1" type="noConversion"/>
  </si>
  <si>
    <t>분기배당(배당기준일 2023년 6월말, 1주당 830원)</t>
    <phoneticPr fontId="1" type="noConversion"/>
  </si>
  <si>
    <t>분기배당(배당기준일 2023년 3월말, 1주당 830원)</t>
    <phoneticPr fontId="1" type="noConversion"/>
  </si>
  <si>
    <t>분기배당(배당기준일 2022년12월말, 1주당 830원)</t>
    <phoneticPr fontId="1" type="noConversion"/>
  </si>
  <si>
    <t>분기배당(배당기준일 2022년 9월말, 1주당 830원)</t>
    <phoneticPr fontId="1" type="noConversion"/>
  </si>
  <si>
    <t>분기배당(배당기준일 2022년 6월말, 1주당 830원)</t>
    <phoneticPr fontId="1" type="noConversion"/>
  </si>
  <si>
    <t>분기배당(배당기준일 2022년 3월말, 1주당 830원)</t>
    <phoneticPr fontId="1" type="noConversion"/>
  </si>
  <si>
    <t>분기배당(배당기준일 2021년12월말 1주당 1,660원), 액면분할 및 기업분할</t>
    <phoneticPr fontId="1" type="noConversion"/>
  </si>
  <si>
    <t>2020년12월말</t>
    <phoneticPr fontId="1" type="noConversion"/>
  </si>
  <si>
    <t>2020년 6월말</t>
    <phoneticPr fontId="1" type="noConversion"/>
  </si>
  <si>
    <t>2020년 소계</t>
    <phoneticPr fontId="1" type="noConversion"/>
  </si>
  <si>
    <t>중간배당(배당기준일 2020년6월말, 1주당 1,000원)</t>
    <phoneticPr fontId="1" type="noConversion"/>
  </si>
  <si>
    <t>배당기준일 2020년12월말, 1주당 9,000원</t>
    <phoneticPr fontId="1" type="noConversion"/>
  </si>
  <si>
    <t>자사주 소각 금액(원)</t>
    <phoneticPr fontId="1" type="noConversion"/>
  </si>
  <si>
    <t>자사주 소각 수량</t>
    <phoneticPr fontId="1" type="noConversion"/>
  </si>
  <si>
    <t>2021년11월 액면분할(500원=&gt;100원), 기업분할(2021.11.01. SK스퀘어) *6,660원 환산 3,295원(연말기준)</t>
    <phoneticPr fontId="1" type="noConversion"/>
  </si>
  <si>
    <t>2019년12월말</t>
    <phoneticPr fontId="1" type="noConversion"/>
  </si>
  <si>
    <t>2019년 6월말</t>
    <phoneticPr fontId="1" type="noConversion"/>
  </si>
  <si>
    <t>중간배당(배당기준일 2019년6월말, 1주당 1,000원)</t>
    <phoneticPr fontId="1" type="noConversion"/>
  </si>
  <si>
    <t>2019년 소계</t>
    <phoneticPr fontId="1" type="noConversion"/>
  </si>
  <si>
    <t>2018년 소계</t>
    <phoneticPr fontId="1" type="noConversion"/>
  </si>
  <si>
    <t>2018년12월말</t>
    <phoneticPr fontId="1" type="noConversion"/>
  </si>
  <si>
    <t>2018년 6월말</t>
    <phoneticPr fontId="1" type="noConversion"/>
  </si>
  <si>
    <t>배당기준일 2018년12월말, 1주당 9,000원</t>
    <phoneticPr fontId="1" type="noConversion"/>
  </si>
  <si>
    <t>배당기준일 2019년12월말, 1주당 9,000원</t>
    <phoneticPr fontId="1" type="noConversion"/>
  </si>
  <si>
    <t>중간배당(배당기준일 2018년6월말, 1주당 1,000원)</t>
    <phoneticPr fontId="1" type="noConversion"/>
  </si>
  <si>
    <t>2017년12월말</t>
    <phoneticPr fontId="1" type="noConversion"/>
  </si>
  <si>
    <t>2017년 6월말</t>
    <phoneticPr fontId="1" type="noConversion"/>
  </si>
  <si>
    <t>2017년 소계</t>
    <phoneticPr fontId="1" type="noConversion"/>
  </si>
  <si>
    <t>배당기준일 2017년12월말, 1주당 9,000원</t>
    <phoneticPr fontId="1" type="noConversion"/>
  </si>
  <si>
    <t>중간배당(배당기준일 2017년6월말, 1주당 1,000원)</t>
    <phoneticPr fontId="1" type="noConversion"/>
  </si>
  <si>
    <t>2016년12월말</t>
    <phoneticPr fontId="1" type="noConversion"/>
  </si>
  <si>
    <t>2016년 6월말</t>
    <phoneticPr fontId="1" type="noConversion"/>
  </si>
  <si>
    <t>2016년 소계</t>
    <phoneticPr fontId="1" type="noConversion"/>
  </si>
  <si>
    <t>2015년12월말</t>
    <phoneticPr fontId="1" type="noConversion"/>
  </si>
  <si>
    <t>2015년 6월말</t>
    <phoneticPr fontId="1" type="noConversion"/>
  </si>
  <si>
    <t>2014년12월말</t>
    <phoneticPr fontId="1" type="noConversion"/>
  </si>
  <si>
    <t>2014년 6월말</t>
    <phoneticPr fontId="1" type="noConversion"/>
  </si>
  <si>
    <t>2013년12월말</t>
    <phoneticPr fontId="1" type="noConversion"/>
  </si>
  <si>
    <t>2013년 6월말</t>
    <phoneticPr fontId="1" type="noConversion"/>
  </si>
  <si>
    <t>2012년12월말</t>
    <phoneticPr fontId="1" type="noConversion"/>
  </si>
  <si>
    <t>2012년 6월말</t>
    <phoneticPr fontId="1" type="noConversion"/>
  </si>
  <si>
    <t>2011년12월말</t>
    <phoneticPr fontId="1" type="noConversion"/>
  </si>
  <si>
    <t>2011년 6월말</t>
    <phoneticPr fontId="1" type="noConversion"/>
  </si>
  <si>
    <t>2010년12월말</t>
    <phoneticPr fontId="1" type="noConversion"/>
  </si>
  <si>
    <t>2010년 6월말</t>
    <phoneticPr fontId="1" type="noConversion"/>
  </si>
  <si>
    <t>2009년12월말</t>
    <phoneticPr fontId="1" type="noConversion"/>
  </si>
  <si>
    <t>2009년 6월말</t>
    <phoneticPr fontId="1" type="noConversion"/>
  </si>
  <si>
    <t>2008년12월말</t>
    <phoneticPr fontId="1" type="noConversion"/>
  </si>
  <si>
    <t>2008년 6월말</t>
    <phoneticPr fontId="1" type="noConversion"/>
  </si>
  <si>
    <t>2007년12월말</t>
    <phoneticPr fontId="1" type="noConversion"/>
  </si>
  <si>
    <t>2007년 6월말</t>
    <phoneticPr fontId="1" type="noConversion"/>
  </si>
  <si>
    <t>2006년12월말</t>
    <phoneticPr fontId="1" type="noConversion"/>
  </si>
  <si>
    <t>2006년 6월말</t>
    <phoneticPr fontId="1" type="noConversion"/>
  </si>
  <si>
    <t>2005년12월말</t>
    <phoneticPr fontId="1" type="noConversion"/>
  </si>
  <si>
    <t>2005년 6월말</t>
    <phoneticPr fontId="1" type="noConversion"/>
  </si>
  <si>
    <t>2004년12월말</t>
    <phoneticPr fontId="1" type="noConversion"/>
  </si>
  <si>
    <t>2004년 6월말</t>
    <phoneticPr fontId="1" type="noConversion"/>
  </si>
  <si>
    <t>2004년 소계</t>
    <phoneticPr fontId="1" type="noConversion"/>
  </si>
  <si>
    <t>2005년 소계</t>
    <phoneticPr fontId="1" type="noConversion"/>
  </si>
  <si>
    <t>2006년 소계</t>
    <phoneticPr fontId="1" type="noConversion"/>
  </si>
  <si>
    <t>2007년 소계</t>
    <phoneticPr fontId="1" type="noConversion"/>
  </si>
  <si>
    <t>2008년 소계</t>
    <phoneticPr fontId="1" type="noConversion"/>
  </si>
  <si>
    <t>2009년 소계</t>
    <phoneticPr fontId="1" type="noConversion"/>
  </si>
  <si>
    <t>2010년 소계</t>
    <phoneticPr fontId="1" type="noConversion"/>
  </si>
  <si>
    <t>2011년 소계</t>
    <phoneticPr fontId="1" type="noConversion"/>
  </si>
  <si>
    <t>2012년 소계</t>
    <phoneticPr fontId="1" type="noConversion"/>
  </si>
  <si>
    <t>2013년 소계</t>
    <phoneticPr fontId="1" type="noConversion"/>
  </si>
  <si>
    <t>2014년 소계</t>
    <phoneticPr fontId="1" type="noConversion"/>
  </si>
  <si>
    <t>2015년 소계</t>
    <phoneticPr fontId="1" type="noConversion"/>
  </si>
  <si>
    <t>491,000주(2006.8.17.소각) + 592,000주(2006.9.29.소각), 배당기준일 2006년12월말 1주당 7,000원</t>
    <phoneticPr fontId="1" type="noConversion"/>
  </si>
  <si>
    <t>배당기준일 2016년12월말, 1주당 9,000원</t>
    <phoneticPr fontId="1" type="noConversion"/>
  </si>
  <si>
    <t>중간배당(배당기준일 2016년6월말, 1주당 1,000원)</t>
    <phoneticPr fontId="1" type="noConversion"/>
  </si>
  <si>
    <t>배당기준일 2015년12월말, 1주당 9,000원</t>
    <phoneticPr fontId="1" type="noConversion"/>
  </si>
  <si>
    <t>중간배당(배당기준일 2015년6월말, 1주당 1,000원)</t>
    <phoneticPr fontId="1" type="noConversion"/>
  </si>
  <si>
    <t>배당기준일 2014년12월말, 1주당 8,400원</t>
    <phoneticPr fontId="1" type="noConversion"/>
  </si>
  <si>
    <t>중간배당(배당기준일 2014년6월말, 1주당 1,000원)</t>
    <phoneticPr fontId="1" type="noConversion"/>
  </si>
  <si>
    <t>배당기준일 2013년12월말, 1주당 8,400원</t>
    <phoneticPr fontId="1" type="noConversion"/>
  </si>
  <si>
    <t>중간배당(배당기준일 2013년6월말, 1주당 1,000원)</t>
    <phoneticPr fontId="1" type="noConversion"/>
  </si>
  <si>
    <t>배당기준일 2012년12월말, 1주당 8,400원</t>
    <phoneticPr fontId="1" type="noConversion"/>
  </si>
  <si>
    <t>중간배당(배당기준일 2012년6월말, 1주당 1,000원)</t>
    <phoneticPr fontId="1" type="noConversion"/>
  </si>
  <si>
    <t>배당기준일 2011년12월말, 1주당 8,400원</t>
    <phoneticPr fontId="1" type="noConversion"/>
  </si>
  <si>
    <t>중간배당(배당기준일 2011년6월말, 1주당 1,000원)</t>
    <phoneticPr fontId="1" type="noConversion"/>
  </si>
  <si>
    <t>배당기준일 2010년12월말, 1주당 8,400원</t>
    <phoneticPr fontId="1" type="noConversion"/>
  </si>
  <si>
    <t>중간배당(배당기준일 2010년6월말, 1주당 1,000원)</t>
    <phoneticPr fontId="1" type="noConversion"/>
  </si>
  <si>
    <t>배당기준일 2009년12월말, 1주당 8,400원</t>
    <phoneticPr fontId="1" type="noConversion"/>
  </si>
  <si>
    <t>2009.1.9.소각, 중간배당(배당기준일 2009년6월말, 1주당 1,000원)</t>
    <phoneticPr fontId="1" type="noConversion"/>
  </si>
  <si>
    <t>배당기준일 2008년12월말, 1주당 8,400원</t>
    <phoneticPr fontId="1" type="noConversion"/>
  </si>
  <si>
    <t>중간배당(배당기준일 2008년6월말, 1주당 1,000원)</t>
    <phoneticPr fontId="1" type="noConversion"/>
  </si>
  <si>
    <t>배당기준일 2007년12월말, 1주당 8,400원</t>
    <phoneticPr fontId="1" type="noConversion"/>
  </si>
  <si>
    <t>중간배당(배당기준일 2007년6월말, 1주당 1,000원)</t>
    <phoneticPr fontId="1" type="noConversion"/>
  </si>
  <si>
    <t>중간배당(배당기준일 2006년6월말, 1주당 1,000원)</t>
    <phoneticPr fontId="1" type="noConversion"/>
  </si>
  <si>
    <t>배당기준일 2005년12월말, 1주당 8,000원</t>
    <phoneticPr fontId="1" type="noConversion"/>
  </si>
  <si>
    <t>중간배당(배당기준일 2005년6월말, 1주당 1,000원)</t>
    <phoneticPr fontId="1" type="noConversion"/>
  </si>
  <si>
    <t>배당기준일 2004년12월말, 1주당 9,300원</t>
    <phoneticPr fontId="1" type="noConversion"/>
  </si>
  <si>
    <t>중간배당(배당기준일 2004년6월말, 1주당 1,000원)</t>
    <phoneticPr fontId="1" type="noConversion"/>
  </si>
  <si>
    <t>배당기준일</t>
    <phoneticPr fontId="1" type="noConversion"/>
  </si>
  <si>
    <t>2003년12월말</t>
    <phoneticPr fontId="1" type="noConversion"/>
  </si>
  <si>
    <t>2002년12월말</t>
    <phoneticPr fontId="1" type="noConversion"/>
  </si>
  <si>
    <t>2001년12월말</t>
    <phoneticPr fontId="1" type="noConversion"/>
  </si>
  <si>
    <t>2000년12월말</t>
    <phoneticPr fontId="1" type="noConversion"/>
  </si>
  <si>
    <t>☞연도별 상장주식수 및 외국인주식보유수는 한국거래소(2000_2004 자료는 코스콤) 데이터 참조, 연도별 1주당 배당금액 등 배당자료와 당기순이익 자료는 SKT 공시자료 및 사업보고서 등 참조함</t>
    <phoneticPr fontId="1" type="noConversion"/>
  </si>
  <si>
    <t>2024. 9월말</t>
    <phoneticPr fontId="1" type="noConversion"/>
  </si>
  <si>
    <t>분기배당(배당기준일 2024.9월말 1주당 830원)</t>
    <phoneticPr fontId="1" type="noConversion"/>
  </si>
  <si>
    <t>2024. 12월말</t>
    <phoneticPr fontId="1" type="noConversion"/>
  </si>
  <si>
    <t>분기배당(배당기준일 2025.2월28일, 1주당 1,050원)</t>
    <phoneticPr fontId="1" type="noConversion"/>
  </si>
  <si>
    <t>kt노동인권센터</t>
    <phoneticPr fontId="1" type="noConversion"/>
  </si>
  <si>
    <t>2025년 소계</t>
    <phoneticPr fontId="1" type="noConversion"/>
  </si>
  <si>
    <t>2025년3월말</t>
    <phoneticPr fontId="1" type="noConversion"/>
  </si>
  <si>
    <t>2025년6월말</t>
    <phoneticPr fontId="1" type="noConversion"/>
  </si>
  <si>
    <t>2025년9월말</t>
    <phoneticPr fontId="1" type="noConversion"/>
  </si>
  <si>
    <t>2025년12월말</t>
    <phoneticPr fontId="1" type="noConversion"/>
  </si>
  <si>
    <t>3/4분기 현금배당 미실시</t>
    <phoneticPr fontId="1" type="noConversion"/>
  </si>
  <si>
    <t>결산(4/4/분기) 현금배당 미실시</t>
    <phoneticPr fontId="1" type="noConversion"/>
  </si>
  <si>
    <t>SKT 연도별 외국인 주식보유량 및 배당 현황(2000~2025년말)_분기배당 및 중간배당 포함 세부내역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</si>
</sst>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#,##0_);[Red]\(#,##0\)"/>
    <numFmt numFmtId="178" formatCode="0.00;[Red]0.00"/>
    <numFmt numFmtId="179" formatCode="#,##0;[Red]#,##0"/>
    <numFmt numFmtId="180" formatCode="0.00_);\(0.00\)"/>
    <numFmt numFmtId="181" formatCode="#,##0_ ;[Red]\-#,##0\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176" fontId="0" fillId="4" borderId="1" xfId="0" applyNumberFormat="1" applyFill="1" applyBorder="1">
      <alignment vertical="center"/>
    </xf>
    <xf numFmtId="41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177" fontId="0" fillId="4" borderId="1" xfId="0" applyNumberFormat="1" applyFill="1" applyBorder="1">
      <alignment vertical="center"/>
    </xf>
    <xf numFmtId="0" fontId="7" fillId="0" borderId="0" xfId="0" applyFont="1">
      <alignment vertical="center"/>
    </xf>
    <xf numFmtId="0" fontId="4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10" fillId="4" borderId="2" xfId="0" applyFont="1" applyFill="1" applyBorder="1">
      <alignment vertical="center"/>
    </xf>
    <xf numFmtId="41" fontId="8" fillId="4" borderId="1" xfId="0" applyNumberFormat="1" applyFont="1" applyFill="1" applyBorder="1">
      <alignment vertical="center"/>
    </xf>
    <xf numFmtId="177" fontId="8" fillId="4" borderId="1" xfId="0" applyNumberFormat="1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176" fontId="0" fillId="4" borderId="2" xfId="0" applyNumberFormat="1" applyFill="1" applyBorder="1">
      <alignment vertical="center"/>
    </xf>
    <xf numFmtId="41" fontId="8" fillId="4" borderId="2" xfId="0" applyNumberFormat="1" applyFont="1" applyFill="1" applyBorder="1">
      <alignment vertical="center"/>
    </xf>
    <xf numFmtId="177" fontId="8" fillId="4" borderId="2" xfId="0" applyNumberFormat="1" applyFont="1" applyFill="1" applyBorder="1">
      <alignment vertical="center"/>
    </xf>
    <xf numFmtId="176" fontId="0" fillId="4" borderId="9" xfId="0" applyNumberFormat="1" applyFill="1" applyBorder="1">
      <alignment vertical="center"/>
    </xf>
    <xf numFmtId="41" fontId="8" fillId="4" borderId="9" xfId="0" applyNumberFormat="1" applyFont="1" applyFill="1" applyBorder="1">
      <alignment vertical="center"/>
    </xf>
    <xf numFmtId="0" fontId="10" fillId="4" borderId="9" xfId="0" applyFont="1" applyFill="1" applyBorder="1">
      <alignment vertical="center"/>
    </xf>
    <xf numFmtId="177" fontId="8" fillId="4" borderId="9" xfId="0" applyNumberFormat="1" applyFont="1" applyFill="1" applyBorder="1">
      <alignment vertical="center"/>
    </xf>
    <xf numFmtId="0" fontId="8" fillId="4" borderId="10" xfId="0" applyFont="1" applyFill="1" applyBorder="1">
      <alignment vertical="center"/>
    </xf>
    <xf numFmtId="41" fontId="0" fillId="4" borderId="2" xfId="0" applyNumberFormat="1" applyFill="1" applyBorder="1">
      <alignment vertical="center"/>
    </xf>
    <xf numFmtId="0" fontId="0" fillId="4" borderId="2" xfId="0" applyFill="1" applyBorder="1">
      <alignment vertical="center"/>
    </xf>
    <xf numFmtId="177" fontId="0" fillId="4" borderId="2" xfId="0" applyNumberFormat="1" applyFill="1" applyBorder="1">
      <alignment vertical="center"/>
    </xf>
    <xf numFmtId="0" fontId="0" fillId="4" borderId="14" xfId="0" applyFill="1" applyBorder="1">
      <alignment vertical="center"/>
    </xf>
    <xf numFmtId="41" fontId="0" fillId="4" borderId="9" xfId="0" applyNumberFormat="1" applyFill="1" applyBorder="1">
      <alignment vertical="center"/>
    </xf>
    <xf numFmtId="0" fontId="0" fillId="4" borderId="9" xfId="0" applyFill="1" applyBorder="1">
      <alignment vertical="center"/>
    </xf>
    <xf numFmtId="177" fontId="0" fillId="4" borderId="9" xfId="0" applyNumberFormat="1" applyFill="1" applyBorder="1">
      <alignment vertical="center"/>
    </xf>
    <xf numFmtId="0" fontId="0" fillId="4" borderId="10" xfId="0" applyFill="1" applyBorder="1">
      <alignment vertical="center"/>
    </xf>
    <xf numFmtId="0" fontId="3" fillId="4" borderId="17" xfId="0" applyFont="1" applyFill="1" applyBorder="1" applyAlignment="1">
      <alignment horizontal="center" vertical="center"/>
    </xf>
    <xf numFmtId="0" fontId="0" fillId="4" borderId="18" xfId="0" applyFill="1" applyBorder="1">
      <alignment vertical="center"/>
    </xf>
    <xf numFmtId="0" fontId="9" fillId="4" borderId="17" xfId="0" applyFont="1" applyFill="1" applyBorder="1" applyAlignment="1">
      <alignment horizontal="center" vertical="center"/>
    </xf>
    <xf numFmtId="0" fontId="8" fillId="4" borderId="19" xfId="0" applyFont="1" applyFill="1" applyBorder="1">
      <alignment vertical="center"/>
    </xf>
    <xf numFmtId="0" fontId="3" fillId="4" borderId="20" xfId="0" applyFont="1" applyFill="1" applyBorder="1" applyAlignment="1">
      <alignment horizontal="center" vertical="center"/>
    </xf>
    <xf numFmtId="0" fontId="0" fillId="4" borderId="22" xfId="0" applyFill="1" applyBorder="1">
      <alignment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3" fillId="4" borderId="18" xfId="0" applyNumberFormat="1" applyFont="1" applyFill="1" applyBorder="1">
      <alignment vertical="center"/>
    </xf>
    <xf numFmtId="41" fontId="3" fillId="4" borderId="18" xfId="0" applyNumberFormat="1" applyFont="1" applyFill="1" applyBorder="1">
      <alignment vertical="center"/>
    </xf>
    <xf numFmtId="0" fontId="9" fillId="4" borderId="18" xfId="0" applyFont="1" applyFill="1" applyBorder="1">
      <alignment vertical="center"/>
    </xf>
    <xf numFmtId="177" fontId="3" fillId="4" borderId="18" xfId="0" applyNumberFormat="1" applyFont="1" applyFill="1" applyBorder="1">
      <alignment vertical="center"/>
    </xf>
    <xf numFmtId="176" fontId="3" fillId="4" borderId="21" xfId="0" applyNumberFormat="1" applyFont="1" applyFill="1" applyBorder="1">
      <alignment vertical="center"/>
    </xf>
    <xf numFmtId="41" fontId="3" fillId="4" borderId="21" xfId="0" applyNumberFormat="1" applyFont="1" applyFill="1" applyBorder="1">
      <alignment vertical="center"/>
    </xf>
    <xf numFmtId="0" fontId="3" fillId="4" borderId="21" xfId="0" applyFont="1" applyFill="1" applyBorder="1">
      <alignment vertical="center"/>
    </xf>
    <xf numFmtId="177" fontId="3" fillId="4" borderId="21" xfId="0" applyNumberFormat="1" applyFont="1" applyFill="1" applyBorder="1">
      <alignment vertical="center"/>
    </xf>
    <xf numFmtId="178" fontId="0" fillId="4" borderId="2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0" fontId="8" fillId="4" borderId="9" xfId="0" applyFont="1" applyFill="1" applyBorder="1" applyAlignment="1">
      <alignment horizontal="center" vertical="center"/>
    </xf>
    <xf numFmtId="178" fontId="0" fillId="4" borderId="9" xfId="0" applyNumberFormat="1" applyFill="1" applyBorder="1">
      <alignment vertical="center"/>
    </xf>
    <xf numFmtId="2" fontId="3" fillId="4" borderId="18" xfId="0" applyNumberFormat="1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8" fillId="4" borderId="15" xfId="0" applyFont="1" applyFill="1" applyBorder="1" applyAlignment="1">
      <alignment horizontal="center" vertical="center"/>
    </xf>
    <xf numFmtId="176" fontId="8" fillId="4" borderId="16" xfId="0" applyNumberFormat="1" applyFont="1" applyFill="1" applyBorder="1">
      <alignment vertical="center"/>
    </xf>
    <xf numFmtId="41" fontId="8" fillId="4" borderId="16" xfId="0" applyNumberFormat="1" applyFont="1" applyFill="1" applyBorder="1">
      <alignment vertical="center"/>
    </xf>
    <xf numFmtId="2" fontId="8" fillId="4" borderId="16" xfId="0" applyNumberFormat="1" applyFont="1" applyFill="1" applyBorder="1">
      <alignment vertical="center"/>
    </xf>
    <xf numFmtId="0" fontId="8" fillId="4" borderId="16" xfId="0" applyFont="1" applyFill="1" applyBorder="1">
      <alignment vertical="center"/>
    </xf>
    <xf numFmtId="177" fontId="8" fillId="4" borderId="16" xfId="0" applyNumberFormat="1" applyFont="1" applyFill="1" applyBorder="1">
      <alignment vertical="center"/>
    </xf>
    <xf numFmtId="176" fontId="8" fillId="4" borderId="1" xfId="0" applyNumberFormat="1" applyFont="1" applyFill="1" applyBorder="1">
      <alignment vertical="center"/>
    </xf>
    <xf numFmtId="2" fontId="8" fillId="4" borderId="1" xfId="0" applyNumberFormat="1" applyFont="1" applyFill="1" applyBorder="1">
      <alignment vertical="center"/>
    </xf>
    <xf numFmtId="0" fontId="8" fillId="4" borderId="1" xfId="0" applyFont="1" applyFill="1" applyBorder="1">
      <alignment vertical="center"/>
    </xf>
    <xf numFmtId="176" fontId="8" fillId="4" borderId="9" xfId="0" applyNumberFormat="1" applyFont="1" applyFill="1" applyBorder="1">
      <alignment vertical="center"/>
    </xf>
    <xf numFmtId="2" fontId="8" fillId="4" borderId="9" xfId="0" applyNumberFormat="1" applyFont="1" applyFill="1" applyBorder="1">
      <alignment vertical="center"/>
    </xf>
    <xf numFmtId="0" fontId="8" fillId="4" borderId="9" xfId="0" applyFont="1" applyFill="1" applyBorder="1">
      <alignment vertical="center"/>
    </xf>
    <xf numFmtId="2" fontId="3" fillId="4" borderId="21" xfId="0" applyNumberFormat="1" applyFont="1" applyFill="1" applyBorder="1">
      <alignment vertical="center"/>
    </xf>
    <xf numFmtId="179" fontId="3" fillId="4" borderId="21" xfId="0" applyNumberFormat="1" applyFont="1" applyFill="1" applyBorder="1">
      <alignment vertical="center"/>
    </xf>
    <xf numFmtId="0" fontId="8" fillId="4" borderId="11" xfId="0" applyFont="1" applyFill="1" applyBorder="1" applyAlignment="1">
      <alignment horizontal="center" vertical="center"/>
    </xf>
    <xf numFmtId="176" fontId="8" fillId="4" borderId="2" xfId="0" applyNumberFormat="1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14" xfId="0" applyFont="1" applyFill="1" applyBorder="1">
      <alignment vertical="center"/>
    </xf>
    <xf numFmtId="0" fontId="8" fillId="4" borderId="8" xfId="0" applyFont="1" applyFill="1" applyBorder="1" applyAlignment="1">
      <alignment horizontal="center" vertical="center"/>
    </xf>
    <xf numFmtId="0" fontId="3" fillId="4" borderId="22" xfId="0" applyFont="1" applyFill="1" applyBorder="1">
      <alignment vertical="center"/>
    </xf>
    <xf numFmtId="0" fontId="0" fillId="4" borderId="23" xfId="0" applyFill="1" applyBorder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176" fontId="8" fillId="4" borderId="25" xfId="0" applyNumberFormat="1" applyFont="1" applyFill="1" applyBorder="1">
      <alignment vertical="center"/>
    </xf>
    <xf numFmtId="41" fontId="8" fillId="4" borderId="25" xfId="0" applyNumberFormat="1" applyFont="1" applyFill="1" applyBorder="1">
      <alignment vertical="center"/>
    </xf>
    <xf numFmtId="0" fontId="8" fillId="4" borderId="25" xfId="0" applyFont="1" applyFill="1" applyBorder="1">
      <alignment vertical="center"/>
    </xf>
    <xf numFmtId="177" fontId="8" fillId="4" borderId="25" xfId="0" applyNumberFormat="1" applyFont="1" applyFill="1" applyBorder="1">
      <alignment vertical="center"/>
    </xf>
    <xf numFmtId="2" fontId="8" fillId="4" borderId="2" xfId="0" applyNumberFormat="1" applyFont="1" applyFill="1" applyBorder="1">
      <alignment vertical="center"/>
    </xf>
    <xf numFmtId="2" fontId="8" fillId="4" borderId="25" xfId="0" applyNumberFormat="1" applyFont="1" applyFill="1" applyBorder="1">
      <alignment vertical="center"/>
    </xf>
    <xf numFmtId="0" fontId="8" fillId="4" borderId="23" xfId="0" applyFont="1" applyFill="1" applyBorder="1">
      <alignment vertical="center"/>
    </xf>
    <xf numFmtId="176" fontId="3" fillId="4" borderId="26" xfId="0" applyNumberFormat="1" applyFont="1" applyFill="1" applyBorder="1">
      <alignment vertical="center"/>
    </xf>
    <xf numFmtId="41" fontId="3" fillId="4" borderId="20" xfId="0" applyNumberFormat="1" applyFont="1" applyFill="1" applyBorder="1">
      <alignment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8" xfId="0" applyFont="1" applyFill="1" applyBorder="1">
      <alignment vertical="center"/>
    </xf>
    <xf numFmtId="176" fontId="6" fillId="2" borderId="18" xfId="0" applyNumberFormat="1" applyFont="1" applyFill="1" applyBorder="1">
      <alignment vertical="center"/>
    </xf>
    <xf numFmtId="176" fontId="5" fillId="2" borderId="18" xfId="0" applyNumberFormat="1" applyFont="1" applyFill="1" applyBorder="1">
      <alignment vertical="center"/>
    </xf>
    <xf numFmtId="177" fontId="5" fillId="2" borderId="18" xfId="0" applyNumberFormat="1" applyFont="1" applyFill="1" applyBorder="1">
      <alignment vertical="center"/>
    </xf>
    <xf numFmtId="0" fontId="0" fillId="2" borderId="19" xfId="0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80" fontId="10" fillId="4" borderId="2" xfId="0" applyNumberFormat="1" applyFont="1" applyFill="1" applyBorder="1">
      <alignment vertical="center"/>
    </xf>
    <xf numFmtId="180" fontId="9" fillId="4" borderId="18" xfId="0" applyNumberFormat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9" fillId="4" borderId="11" xfId="0" applyFont="1" applyFill="1" applyBorder="1" applyAlignment="1">
      <alignment horizontal="center" vertical="center"/>
    </xf>
    <xf numFmtId="41" fontId="3" fillId="4" borderId="1" xfId="0" applyNumberFormat="1" applyFont="1" applyFill="1" applyBorder="1">
      <alignment vertical="center"/>
    </xf>
    <xf numFmtId="177" fontId="3" fillId="4" borderId="1" xfId="0" applyNumberFormat="1" applyFont="1" applyFill="1" applyBorder="1">
      <alignment vertical="center"/>
    </xf>
    <xf numFmtId="176" fontId="3" fillId="4" borderId="1" xfId="0" applyNumberFormat="1" applyFont="1" applyFill="1" applyBorder="1">
      <alignment vertical="center"/>
    </xf>
    <xf numFmtId="176" fontId="3" fillId="4" borderId="25" xfId="0" applyNumberFormat="1" applyFont="1" applyFill="1" applyBorder="1">
      <alignment vertical="center"/>
    </xf>
    <xf numFmtId="176" fontId="3" fillId="4" borderId="9" xfId="0" applyNumberFormat="1" applyFont="1" applyFill="1" applyBorder="1">
      <alignment vertical="center"/>
    </xf>
    <xf numFmtId="181" fontId="3" fillId="4" borderId="1" xfId="0" applyNumberFormat="1" applyFont="1" applyFill="1" applyBorder="1">
      <alignment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workbookViewId="0"/>
  </sheetViews>
  <sheetFormatPr defaultRowHeight="16.5"/>
  <cols>
    <col min="1" max="1" width="14.375" style="1" customWidth="1"/>
    <col min="2" max="2" width="13.875" customWidth="1"/>
    <col min="3" max="3" width="15" customWidth="1"/>
    <col min="4" max="4" width="16.25" customWidth="1"/>
    <col min="5" max="5" width="21.75" customWidth="1"/>
    <col min="6" max="6" width="12.75" customWidth="1"/>
    <col min="7" max="7" width="11.125" customWidth="1"/>
    <col min="8" max="8" width="16.375" customWidth="1"/>
    <col min="9" max="9" width="16.625" customWidth="1"/>
    <col min="10" max="11" width="16.25" customWidth="1"/>
    <col min="12" max="12" width="19.5" customWidth="1"/>
    <col min="13" max="13" width="87.5" customWidth="1"/>
  </cols>
  <sheetData>
    <row r="1" spans="1:13" ht="32.25" thickBot="1">
      <c r="A1" s="2" t="s">
        <v>149</v>
      </c>
      <c r="B1" s="3"/>
      <c r="C1" s="3"/>
      <c r="D1" s="3"/>
      <c r="E1" s="3"/>
      <c r="F1" s="3"/>
      <c r="G1" s="3"/>
      <c r="H1" s="3"/>
      <c r="I1" s="3"/>
      <c r="J1" s="3"/>
      <c r="M1" s="101" t="s">
        <v>141</v>
      </c>
    </row>
    <row r="2" spans="1:13" ht="24.95" customHeight="1">
      <c r="A2" s="96" t="s">
        <v>131</v>
      </c>
      <c r="B2" s="9" t="s">
        <v>0</v>
      </c>
      <c r="C2" s="9" t="s">
        <v>1</v>
      </c>
      <c r="D2" s="9" t="s">
        <v>26</v>
      </c>
      <c r="E2" s="9" t="s">
        <v>27</v>
      </c>
      <c r="F2" s="9" t="s">
        <v>2</v>
      </c>
      <c r="G2" s="9" t="s">
        <v>9</v>
      </c>
      <c r="H2" s="9" t="s">
        <v>6</v>
      </c>
      <c r="I2" s="9" t="s">
        <v>7</v>
      </c>
      <c r="J2" s="9" t="s">
        <v>8</v>
      </c>
      <c r="K2" s="9" t="s">
        <v>49</v>
      </c>
      <c r="L2" s="10" t="s">
        <v>48</v>
      </c>
      <c r="M2" s="11" t="s">
        <v>3</v>
      </c>
    </row>
    <row r="3" spans="1:13" ht="20.100000000000001" customHeight="1">
      <c r="A3" s="40" t="s">
        <v>146</v>
      </c>
      <c r="B3" s="4">
        <v>214790053</v>
      </c>
      <c r="C3" s="4">
        <v>77698683</v>
      </c>
      <c r="D3" s="4">
        <v>0</v>
      </c>
      <c r="E3" s="4">
        <v>0</v>
      </c>
      <c r="F3" s="13">
        <v>36.17</v>
      </c>
      <c r="G3" s="99">
        <v>73.819999999999993</v>
      </c>
      <c r="H3" s="15">
        <v>96993</v>
      </c>
      <c r="I3" s="15">
        <v>105951</v>
      </c>
      <c r="J3" s="15">
        <v>0</v>
      </c>
      <c r="K3" s="15">
        <v>0</v>
      </c>
      <c r="L3" s="15">
        <v>0</v>
      </c>
      <c r="M3" s="16" t="s">
        <v>148</v>
      </c>
    </row>
    <row r="4" spans="1:13" ht="20.100000000000001" customHeight="1">
      <c r="A4" s="40" t="s">
        <v>145</v>
      </c>
      <c r="B4" s="4">
        <v>214790053</v>
      </c>
      <c r="C4" s="4">
        <v>78433866</v>
      </c>
      <c r="D4" s="4">
        <v>0</v>
      </c>
      <c r="E4" s="4">
        <v>0</v>
      </c>
      <c r="F4" s="13">
        <v>36.520000000000003</v>
      </c>
      <c r="G4" s="99">
        <v>74.52</v>
      </c>
      <c r="H4" s="108">
        <v>-166731</v>
      </c>
      <c r="I4" s="108">
        <v>-206631</v>
      </c>
      <c r="J4" s="15">
        <v>0</v>
      </c>
      <c r="K4" s="15">
        <v>0</v>
      </c>
      <c r="L4" s="15">
        <v>0</v>
      </c>
      <c r="M4" s="16" t="s">
        <v>147</v>
      </c>
    </row>
    <row r="5" spans="1:13" ht="20.100000000000001" customHeight="1">
      <c r="A5" s="40" t="s">
        <v>144</v>
      </c>
      <c r="B5" s="4">
        <v>214790053</v>
      </c>
      <c r="C5" s="4">
        <v>85754831</v>
      </c>
      <c r="D5" s="4">
        <v>830</v>
      </c>
      <c r="E5" s="14">
        <f>C5*D5</f>
        <v>71176509730</v>
      </c>
      <c r="F5" s="13">
        <v>39.92</v>
      </c>
      <c r="G5" s="99">
        <v>81.48</v>
      </c>
      <c r="H5" s="15">
        <v>83247</v>
      </c>
      <c r="I5" s="15">
        <v>36883</v>
      </c>
      <c r="J5" s="15">
        <v>176775</v>
      </c>
      <c r="K5" s="15">
        <v>0</v>
      </c>
      <c r="L5" s="15">
        <v>0</v>
      </c>
      <c r="M5" s="16"/>
    </row>
    <row r="6" spans="1:13" ht="20.100000000000001" customHeight="1">
      <c r="A6" s="40" t="s">
        <v>143</v>
      </c>
      <c r="B6" s="4">
        <v>214790053</v>
      </c>
      <c r="C6" s="4">
        <v>90686069</v>
      </c>
      <c r="D6" s="4">
        <v>830</v>
      </c>
      <c r="E6" s="14">
        <f>C6*D6</f>
        <v>75269437270</v>
      </c>
      <c r="F6" s="13">
        <v>42.22</v>
      </c>
      <c r="G6" s="99">
        <v>86.16</v>
      </c>
      <c r="H6" s="15">
        <v>361575</v>
      </c>
      <c r="I6" s="15">
        <v>474592</v>
      </c>
      <c r="J6" s="15">
        <v>176696</v>
      </c>
      <c r="K6" s="15">
        <v>0</v>
      </c>
      <c r="L6" s="15">
        <v>0</v>
      </c>
      <c r="M6" s="16"/>
    </row>
    <row r="7" spans="1:13" ht="20.100000000000001" customHeight="1">
      <c r="A7" s="102" t="s">
        <v>142</v>
      </c>
      <c r="B7" s="105">
        <v>214790053</v>
      </c>
      <c r="C7" s="4"/>
      <c r="D7" s="105">
        <f>D5+D6</f>
        <v>1660</v>
      </c>
      <c r="E7" s="103">
        <f>E5+E6</f>
        <v>146445947000</v>
      </c>
      <c r="F7" s="13"/>
      <c r="G7" s="99"/>
      <c r="H7" s="104">
        <f>H3+H4+H5+H6</f>
        <v>375084</v>
      </c>
      <c r="I7" s="104">
        <f>I3+I4+I5+I6</f>
        <v>410795</v>
      </c>
      <c r="J7" s="104">
        <f>J5+J6</f>
        <v>353471</v>
      </c>
      <c r="K7" s="15"/>
      <c r="L7" s="15"/>
      <c r="M7" s="16"/>
    </row>
    <row r="8" spans="1:13" ht="20.100000000000001" customHeight="1">
      <c r="A8" s="40" t="s">
        <v>139</v>
      </c>
      <c r="B8" s="4">
        <v>214790053</v>
      </c>
      <c r="C8" s="4">
        <v>90496824</v>
      </c>
      <c r="D8" s="4">
        <v>1050</v>
      </c>
      <c r="E8" s="14">
        <f>C8*D8</f>
        <v>95021665200</v>
      </c>
      <c r="F8" s="13">
        <v>42.13</v>
      </c>
      <c r="G8" s="99">
        <v>85.99</v>
      </c>
      <c r="H8" s="15">
        <v>446500</v>
      </c>
      <c r="I8" s="15">
        <v>337400</v>
      </c>
      <c r="J8" s="15">
        <v>223531</v>
      </c>
      <c r="K8" s="15">
        <v>0</v>
      </c>
      <c r="L8" s="15">
        <v>0</v>
      </c>
      <c r="M8" s="16" t="s">
        <v>140</v>
      </c>
    </row>
    <row r="9" spans="1:13" ht="20.100000000000001" customHeight="1">
      <c r="A9" s="40" t="s">
        <v>137</v>
      </c>
      <c r="B9" s="4">
        <v>214790053</v>
      </c>
      <c r="C9" s="4">
        <v>91245298</v>
      </c>
      <c r="D9" s="4">
        <v>830</v>
      </c>
      <c r="E9" s="14">
        <f>C9*D9</f>
        <v>75733597340</v>
      </c>
      <c r="F9" s="13">
        <v>42.48</v>
      </c>
      <c r="G9" s="99">
        <v>86.7</v>
      </c>
      <c r="H9" s="15">
        <v>280176</v>
      </c>
      <c r="I9" s="15">
        <v>222357</v>
      </c>
      <c r="J9" s="15">
        <v>176696</v>
      </c>
      <c r="K9" s="15">
        <v>0</v>
      </c>
      <c r="L9" s="15">
        <v>0</v>
      </c>
      <c r="M9" s="16" t="s">
        <v>138</v>
      </c>
    </row>
    <row r="10" spans="1:13" ht="20.100000000000001" customHeight="1">
      <c r="A10" s="40" t="s">
        <v>15</v>
      </c>
      <c r="B10" s="4">
        <v>214790053</v>
      </c>
      <c r="C10" s="4">
        <v>88842253</v>
      </c>
      <c r="D10" s="4">
        <v>830</v>
      </c>
      <c r="E10" s="14">
        <f>C10*D10</f>
        <v>73739069990</v>
      </c>
      <c r="F10" s="13">
        <v>41.36</v>
      </c>
      <c r="G10" s="13">
        <v>84.41</v>
      </c>
      <c r="H10" s="15">
        <v>350174</v>
      </c>
      <c r="I10" s="15">
        <v>280331</v>
      </c>
      <c r="J10" s="15">
        <v>176696</v>
      </c>
      <c r="K10" s="15">
        <v>0</v>
      </c>
      <c r="L10" s="15">
        <v>0</v>
      </c>
      <c r="M10" s="16" t="s">
        <v>13</v>
      </c>
    </row>
    <row r="11" spans="1:13" ht="20.100000000000001" customHeight="1" thickBot="1">
      <c r="A11" s="41" t="s">
        <v>16</v>
      </c>
      <c r="B11" s="21">
        <v>214790053</v>
      </c>
      <c r="C11" s="21">
        <v>91648245</v>
      </c>
      <c r="D11" s="21">
        <v>830</v>
      </c>
      <c r="E11" s="22">
        <f>C11*D11</f>
        <v>76068043350</v>
      </c>
      <c r="F11" s="23">
        <v>42.67</v>
      </c>
      <c r="G11" s="23">
        <v>87.08</v>
      </c>
      <c r="H11" s="24">
        <v>361940</v>
      </c>
      <c r="I11" s="24">
        <v>492106</v>
      </c>
      <c r="J11" s="24">
        <v>176691</v>
      </c>
      <c r="K11" s="24">
        <v>4291845</v>
      </c>
      <c r="L11" s="24">
        <v>200000000000</v>
      </c>
      <c r="M11" s="25" t="s">
        <v>12</v>
      </c>
    </row>
    <row r="12" spans="1:13" ht="20.100000000000001" customHeight="1" thickBot="1">
      <c r="A12" s="36" t="s">
        <v>11</v>
      </c>
      <c r="B12" s="107">
        <v>214790053</v>
      </c>
      <c r="C12" s="44"/>
      <c r="D12" s="44">
        <f>D8+D9+D10+D11</f>
        <v>3540</v>
      </c>
      <c r="E12" s="45">
        <f>E8+E9+E10+E11</f>
        <v>320562375880</v>
      </c>
      <c r="F12" s="46">
        <v>42.13</v>
      </c>
      <c r="G12" s="100">
        <v>85.99</v>
      </c>
      <c r="H12" s="47">
        <f>H8+H9+H10+H11</f>
        <v>1438790</v>
      </c>
      <c r="I12" s="47">
        <f>I8+I9+I10+I11</f>
        <v>1332194</v>
      </c>
      <c r="J12" s="47">
        <f>J8+J9+J10+J11</f>
        <v>753614</v>
      </c>
      <c r="K12" s="47">
        <v>4291845</v>
      </c>
      <c r="L12" s="47">
        <v>200000000000</v>
      </c>
      <c r="M12" s="37"/>
    </row>
    <row r="13" spans="1:13" ht="20.100000000000001" customHeight="1" thickBot="1">
      <c r="A13" s="40" t="s">
        <v>17</v>
      </c>
      <c r="B13" s="18">
        <v>218833144</v>
      </c>
      <c r="C13" s="18">
        <v>89777840</v>
      </c>
      <c r="D13" s="18">
        <v>1050</v>
      </c>
      <c r="E13" s="19">
        <f>C13*D13</f>
        <v>94266732000</v>
      </c>
      <c r="F13" s="13">
        <v>41.03</v>
      </c>
      <c r="G13" s="13">
        <v>83.73</v>
      </c>
      <c r="H13" s="20">
        <f>H17-H16-H15-H14</f>
        <v>135116</v>
      </c>
      <c r="I13" s="20">
        <f>I17-I16-I15-I14</f>
        <v>114382</v>
      </c>
      <c r="J13" s="20">
        <v>223335</v>
      </c>
      <c r="K13" s="20">
        <v>0</v>
      </c>
      <c r="L13" s="20">
        <v>0</v>
      </c>
      <c r="M13" s="39" t="s">
        <v>34</v>
      </c>
    </row>
    <row r="14" spans="1:13" ht="20.100000000000001" customHeight="1" thickBot="1">
      <c r="A14" s="40" t="s">
        <v>18</v>
      </c>
      <c r="B14" s="4">
        <v>218833144</v>
      </c>
      <c r="C14" s="4">
        <v>90538045</v>
      </c>
      <c r="D14" s="4">
        <v>830</v>
      </c>
      <c r="E14" s="14">
        <f>C14*D14</f>
        <v>75146577350</v>
      </c>
      <c r="F14" s="13">
        <v>41.37</v>
      </c>
      <c r="G14" s="13">
        <v>84.43</v>
      </c>
      <c r="H14" s="15">
        <v>308237</v>
      </c>
      <c r="I14" s="15">
        <v>250414</v>
      </c>
      <c r="J14" s="15">
        <v>179623</v>
      </c>
      <c r="K14" s="15">
        <v>0</v>
      </c>
      <c r="L14" s="15">
        <v>0</v>
      </c>
      <c r="M14" s="39" t="s">
        <v>35</v>
      </c>
    </row>
    <row r="15" spans="1:13" ht="20.100000000000001" customHeight="1" thickBot="1">
      <c r="A15" s="40" t="s">
        <v>19</v>
      </c>
      <c r="B15" s="4">
        <v>218833144</v>
      </c>
      <c r="C15" s="4">
        <v>93476601</v>
      </c>
      <c r="D15" s="4">
        <v>830</v>
      </c>
      <c r="E15" s="14">
        <f>C15*D15</f>
        <v>77585578830</v>
      </c>
      <c r="F15" s="13">
        <v>42.72</v>
      </c>
      <c r="G15" s="13">
        <v>87.18</v>
      </c>
      <c r="H15" s="15">
        <v>347757</v>
      </c>
      <c r="I15" s="15">
        <v>272801</v>
      </c>
      <c r="J15" s="15">
        <v>181333</v>
      </c>
      <c r="K15" s="15">
        <v>0</v>
      </c>
      <c r="L15" s="15">
        <v>0</v>
      </c>
      <c r="M15" s="39" t="s">
        <v>36</v>
      </c>
    </row>
    <row r="16" spans="1:13" ht="20.100000000000001" customHeight="1" thickBot="1">
      <c r="A16" s="41" t="s">
        <v>20</v>
      </c>
      <c r="B16" s="21">
        <v>218833144</v>
      </c>
      <c r="C16" s="21">
        <v>95493115</v>
      </c>
      <c r="D16" s="21">
        <v>830</v>
      </c>
      <c r="E16" s="22">
        <f>C16*D16</f>
        <v>79259285450</v>
      </c>
      <c r="F16" s="23">
        <v>43.64</v>
      </c>
      <c r="G16" s="23">
        <v>89.06</v>
      </c>
      <c r="H16" s="24">
        <v>302501</v>
      </c>
      <c r="I16" s="24">
        <v>422153</v>
      </c>
      <c r="J16" s="24">
        <v>181327</v>
      </c>
      <c r="K16" s="24">
        <v>0</v>
      </c>
      <c r="L16" s="24">
        <v>0</v>
      </c>
      <c r="M16" s="39" t="s">
        <v>37</v>
      </c>
    </row>
    <row r="17" spans="1:13" ht="20.100000000000001" customHeight="1" thickBot="1">
      <c r="A17" s="38" t="s">
        <v>14</v>
      </c>
      <c r="B17" s="107">
        <v>218833144</v>
      </c>
      <c r="C17" s="48"/>
      <c r="D17" s="48">
        <v>3540</v>
      </c>
      <c r="E17" s="49">
        <f>E13+E14+E15+E16</f>
        <v>326258173630</v>
      </c>
      <c r="F17" s="50">
        <v>41.03</v>
      </c>
      <c r="G17" s="50">
        <v>83.73</v>
      </c>
      <c r="H17" s="51">
        <v>1093611</v>
      </c>
      <c r="I17" s="51">
        <v>1059750</v>
      </c>
      <c r="J17" s="51">
        <v>765618</v>
      </c>
      <c r="K17" s="51">
        <v>0</v>
      </c>
      <c r="L17" s="51">
        <v>0</v>
      </c>
      <c r="M17" s="39"/>
    </row>
    <row r="18" spans="1:13" ht="20.100000000000001" customHeight="1">
      <c r="A18" s="42" t="s">
        <v>22</v>
      </c>
      <c r="B18" s="18">
        <v>218833144</v>
      </c>
      <c r="C18" s="18">
        <v>99793927</v>
      </c>
      <c r="D18" s="18">
        <v>830</v>
      </c>
      <c r="E18" s="26">
        <f>C18*D18</f>
        <v>82828959410</v>
      </c>
      <c r="F18" s="52">
        <v>45.6</v>
      </c>
      <c r="G18" s="52">
        <v>93.07</v>
      </c>
      <c r="H18" s="28">
        <f>H22-H21-H20-H19</f>
        <v>188302</v>
      </c>
      <c r="I18" s="28">
        <f>I22-I21-I20-I19</f>
        <v>87867</v>
      </c>
      <c r="J18" s="28">
        <v>180967</v>
      </c>
      <c r="K18" s="28">
        <v>0</v>
      </c>
      <c r="L18" s="28">
        <v>0</v>
      </c>
      <c r="M18" s="27" t="s">
        <v>38</v>
      </c>
    </row>
    <row r="19" spans="1:13" ht="20.100000000000001" customHeight="1">
      <c r="A19" s="43" t="s">
        <v>23</v>
      </c>
      <c r="B19" s="4">
        <v>218833144</v>
      </c>
      <c r="C19" s="4">
        <v>101581861</v>
      </c>
      <c r="D19" s="4">
        <v>830</v>
      </c>
      <c r="E19" s="5">
        <f>C19*D19</f>
        <v>84312944630</v>
      </c>
      <c r="F19" s="53">
        <v>46.42</v>
      </c>
      <c r="G19" s="53">
        <v>94.73</v>
      </c>
      <c r="H19" s="7">
        <v>245606</v>
      </c>
      <c r="I19" s="7">
        <v>305143</v>
      </c>
      <c r="J19" s="7">
        <v>180967</v>
      </c>
      <c r="K19" s="7">
        <v>0</v>
      </c>
      <c r="L19" s="7">
        <v>0</v>
      </c>
      <c r="M19" s="27" t="s">
        <v>39</v>
      </c>
    </row>
    <row r="20" spans="1:13" ht="20.100000000000001" customHeight="1">
      <c r="A20" s="43" t="s">
        <v>24</v>
      </c>
      <c r="B20" s="4">
        <v>218833144</v>
      </c>
      <c r="C20" s="4">
        <v>103648347</v>
      </c>
      <c r="D20" s="4">
        <v>830</v>
      </c>
      <c r="E20" s="5">
        <f>C20*D20</f>
        <v>86028128010</v>
      </c>
      <c r="F20" s="53">
        <v>47.36</v>
      </c>
      <c r="G20" s="53">
        <v>96.66</v>
      </c>
      <c r="H20" s="7">
        <v>258147</v>
      </c>
      <c r="I20" s="7">
        <v>224462</v>
      </c>
      <c r="J20" s="7">
        <v>180967</v>
      </c>
      <c r="K20" s="7">
        <v>0</v>
      </c>
      <c r="L20" s="7">
        <v>0</v>
      </c>
      <c r="M20" s="27" t="s">
        <v>40</v>
      </c>
    </row>
    <row r="21" spans="1:13" ht="20.100000000000001" customHeight="1" thickBot="1">
      <c r="A21" s="54" t="s">
        <v>25</v>
      </c>
      <c r="B21" s="21">
        <v>218833144</v>
      </c>
      <c r="C21" s="21">
        <v>99876272</v>
      </c>
      <c r="D21" s="21">
        <v>830</v>
      </c>
      <c r="E21" s="30">
        <f>C21*D21</f>
        <v>82897305760</v>
      </c>
      <c r="F21" s="55">
        <v>45.64</v>
      </c>
      <c r="G21" s="55">
        <v>93.14</v>
      </c>
      <c r="H21" s="32">
        <v>220345</v>
      </c>
      <c r="I21" s="32">
        <v>252018</v>
      </c>
      <c r="J21" s="32">
        <v>180942</v>
      </c>
      <c r="K21" s="32">
        <v>0</v>
      </c>
      <c r="L21" s="32">
        <v>0</v>
      </c>
      <c r="M21" s="31" t="s">
        <v>41</v>
      </c>
    </row>
    <row r="22" spans="1:13" ht="20.100000000000001" customHeight="1" thickBot="1">
      <c r="A22" s="34" t="s">
        <v>21</v>
      </c>
      <c r="B22" s="107">
        <v>218833144</v>
      </c>
      <c r="C22" s="44"/>
      <c r="D22" s="44">
        <v>3320</v>
      </c>
      <c r="E22" s="45">
        <f>SUM(E18:E21)</f>
        <v>336067337810</v>
      </c>
      <c r="F22" s="56">
        <v>45.6</v>
      </c>
      <c r="G22" s="57">
        <v>93.07</v>
      </c>
      <c r="H22" s="47">
        <v>912400</v>
      </c>
      <c r="I22" s="47">
        <v>869490</v>
      </c>
      <c r="J22" s="47">
        <v>723843</v>
      </c>
      <c r="K22" s="47">
        <v>0</v>
      </c>
      <c r="L22" s="47">
        <v>0</v>
      </c>
      <c r="M22" s="35"/>
    </row>
    <row r="23" spans="1:13" ht="20.100000000000001" customHeight="1">
      <c r="A23" s="58" t="s">
        <v>28</v>
      </c>
      <c r="B23" s="59">
        <v>218833144</v>
      </c>
      <c r="C23" s="59">
        <v>97374678</v>
      </c>
      <c r="D23" s="59">
        <v>1660</v>
      </c>
      <c r="E23" s="60">
        <f>C23*D23</f>
        <v>161641965480</v>
      </c>
      <c r="F23" s="61">
        <v>44.5</v>
      </c>
      <c r="G23" s="62">
        <v>90.81</v>
      </c>
      <c r="H23" s="63">
        <f>H26-H25-H24</f>
        <v>303340</v>
      </c>
      <c r="I23" s="63">
        <f>I26-I25-I24</f>
        <v>265406</v>
      </c>
      <c r="J23" s="63">
        <v>361186</v>
      </c>
      <c r="K23" s="63">
        <v>0</v>
      </c>
      <c r="L23" s="63">
        <v>0</v>
      </c>
      <c r="M23" s="6" t="s">
        <v>42</v>
      </c>
    </row>
    <row r="24" spans="1:13" ht="20.100000000000001" customHeight="1">
      <c r="A24" s="43" t="s">
        <v>29</v>
      </c>
      <c r="B24" s="64">
        <v>72060143</v>
      </c>
      <c r="C24" s="64">
        <v>35309470</v>
      </c>
      <c r="D24" s="64">
        <v>2500</v>
      </c>
      <c r="E24" s="14">
        <f>C24*D24</f>
        <v>88273675000</v>
      </c>
      <c r="F24" s="65">
        <v>44.43</v>
      </c>
      <c r="G24" s="66">
        <v>90.67</v>
      </c>
      <c r="H24" s="15">
        <v>736510</v>
      </c>
      <c r="I24" s="15">
        <v>158393</v>
      </c>
      <c r="J24" s="15">
        <v>177902</v>
      </c>
      <c r="K24" s="15">
        <v>0</v>
      </c>
      <c r="L24" s="15">
        <v>0</v>
      </c>
      <c r="M24" s="6" t="s">
        <v>33</v>
      </c>
    </row>
    <row r="25" spans="1:13" ht="20.100000000000001" customHeight="1" thickBot="1">
      <c r="A25" s="54" t="s">
        <v>30</v>
      </c>
      <c r="B25" s="67">
        <v>72060143</v>
      </c>
      <c r="C25" s="67">
        <v>32972278</v>
      </c>
      <c r="D25" s="67">
        <v>2500</v>
      </c>
      <c r="E25" s="22">
        <f>C25*D25</f>
        <v>82430695000</v>
      </c>
      <c r="F25" s="68">
        <v>45.76</v>
      </c>
      <c r="G25" s="69">
        <v>93.38</v>
      </c>
      <c r="H25" s="24">
        <v>1367673</v>
      </c>
      <c r="I25" s="24">
        <v>650024</v>
      </c>
      <c r="J25" s="24">
        <v>177902</v>
      </c>
      <c r="K25" s="24">
        <v>8685568</v>
      </c>
      <c r="L25" s="24">
        <v>1965952260096</v>
      </c>
      <c r="M25" s="33" t="s">
        <v>32</v>
      </c>
    </row>
    <row r="26" spans="1:13" ht="20.100000000000001" customHeight="1" thickBot="1">
      <c r="A26" s="38" t="s">
        <v>31</v>
      </c>
      <c r="B26" s="48"/>
      <c r="C26" s="48"/>
      <c r="D26" s="71">
        <v>3295</v>
      </c>
      <c r="E26" s="49">
        <f>SUM(E23:E25)</f>
        <v>332346335480</v>
      </c>
      <c r="F26" s="70">
        <v>44.5</v>
      </c>
      <c r="G26" s="70">
        <v>90.81</v>
      </c>
      <c r="H26" s="51">
        <v>2407523</v>
      </c>
      <c r="I26" s="51">
        <v>1073823</v>
      </c>
      <c r="J26" s="51">
        <v>716990</v>
      </c>
      <c r="K26" s="51">
        <v>8685568</v>
      </c>
      <c r="L26" s="51">
        <v>1965952260096</v>
      </c>
      <c r="M26" s="39" t="s">
        <v>50</v>
      </c>
    </row>
    <row r="27" spans="1:13" ht="20.100000000000001" customHeight="1">
      <c r="A27" s="72" t="s">
        <v>43</v>
      </c>
      <c r="B27" s="18">
        <v>80745711</v>
      </c>
      <c r="C27" s="18">
        <v>27397681</v>
      </c>
      <c r="D27" s="18">
        <v>9000</v>
      </c>
      <c r="E27" s="26">
        <f>C27*D27</f>
        <v>246579129000</v>
      </c>
      <c r="F27" s="27">
        <v>33.93</v>
      </c>
      <c r="G27" s="27">
        <v>69.25</v>
      </c>
      <c r="H27" s="28">
        <v>1504352</v>
      </c>
      <c r="I27" s="28">
        <v>758792</v>
      </c>
      <c r="J27" s="28">
        <v>641944</v>
      </c>
      <c r="K27" s="28">
        <v>0</v>
      </c>
      <c r="L27" s="28">
        <v>0</v>
      </c>
      <c r="M27" s="29" t="s">
        <v>47</v>
      </c>
    </row>
    <row r="28" spans="1:13" ht="20.100000000000001" customHeight="1" thickBot="1">
      <c r="A28" s="76" t="s">
        <v>44</v>
      </c>
      <c r="B28" s="21">
        <v>80745711</v>
      </c>
      <c r="C28" s="21">
        <v>28818615</v>
      </c>
      <c r="D28" s="21">
        <v>1000</v>
      </c>
      <c r="E28" s="30">
        <f>C28*D28</f>
        <v>28818615000</v>
      </c>
      <c r="F28" s="31">
        <v>35.69</v>
      </c>
      <c r="G28" s="31">
        <v>72.84</v>
      </c>
      <c r="H28" s="32">
        <v>739001</v>
      </c>
      <c r="I28" s="32">
        <v>574742</v>
      </c>
      <c r="J28" s="32">
        <v>73136</v>
      </c>
      <c r="K28" s="32">
        <v>0</v>
      </c>
      <c r="L28" s="32">
        <v>0</v>
      </c>
      <c r="M28" s="33" t="s">
        <v>46</v>
      </c>
    </row>
    <row r="29" spans="1:13" ht="20.100000000000001" customHeight="1" thickBot="1">
      <c r="A29" s="38" t="s">
        <v>45</v>
      </c>
      <c r="B29" s="107">
        <v>80745711</v>
      </c>
      <c r="C29" s="48"/>
      <c r="D29" s="48">
        <f>D27+D28</f>
        <v>10000</v>
      </c>
      <c r="E29" s="49">
        <f>E27+E28</f>
        <v>275397744000</v>
      </c>
      <c r="F29" s="50">
        <v>33.93</v>
      </c>
      <c r="G29" s="50">
        <v>69.25</v>
      </c>
      <c r="H29" s="51">
        <v>1504352</v>
      </c>
      <c r="I29" s="51">
        <v>758792</v>
      </c>
      <c r="J29" s="51">
        <f>J27+J28</f>
        <v>715080</v>
      </c>
      <c r="K29" s="51">
        <v>0</v>
      </c>
      <c r="L29" s="51">
        <v>0</v>
      </c>
      <c r="M29" s="77"/>
    </row>
    <row r="30" spans="1:13" ht="20.100000000000001" customHeight="1">
      <c r="A30" s="72" t="s">
        <v>51</v>
      </c>
      <c r="B30" s="73">
        <v>80745711</v>
      </c>
      <c r="C30" s="73">
        <v>30012091</v>
      </c>
      <c r="D30" s="73">
        <v>9000</v>
      </c>
      <c r="E30" s="19">
        <f>C30*D30</f>
        <v>270108819000</v>
      </c>
      <c r="F30" s="74">
        <v>37.17</v>
      </c>
      <c r="G30" s="74">
        <v>75.849999999999994</v>
      </c>
      <c r="H30" s="20">
        <v>888698</v>
      </c>
      <c r="I30" s="20">
        <v>979891</v>
      </c>
      <c r="J30" s="20">
        <v>658228</v>
      </c>
      <c r="K30" s="20">
        <v>0</v>
      </c>
      <c r="L30" s="20">
        <v>0</v>
      </c>
      <c r="M30" s="75" t="s">
        <v>59</v>
      </c>
    </row>
    <row r="31" spans="1:13" ht="20.100000000000001" customHeight="1" thickBot="1">
      <c r="A31" s="58" t="s">
        <v>52</v>
      </c>
      <c r="B31" s="59">
        <v>80745711</v>
      </c>
      <c r="C31" s="59">
        <v>32656923</v>
      </c>
      <c r="D31" s="59">
        <v>1000</v>
      </c>
      <c r="E31" s="60">
        <f>C31*D31</f>
        <v>32656923000</v>
      </c>
      <c r="F31" s="62">
        <v>40.44</v>
      </c>
      <c r="G31" s="62">
        <v>82.54</v>
      </c>
      <c r="H31" s="63">
        <v>632687</v>
      </c>
      <c r="I31" s="63">
        <v>806007</v>
      </c>
      <c r="J31" s="63">
        <v>71870</v>
      </c>
      <c r="K31" s="63">
        <v>0</v>
      </c>
      <c r="L31" s="63">
        <v>0</v>
      </c>
      <c r="M31" s="78" t="s">
        <v>53</v>
      </c>
    </row>
    <row r="32" spans="1:13" ht="20.100000000000001" customHeight="1" thickBot="1">
      <c r="A32" s="38" t="s">
        <v>54</v>
      </c>
      <c r="B32" s="107">
        <v>80745711</v>
      </c>
      <c r="C32" s="48"/>
      <c r="D32" s="48">
        <f>D30+D31</f>
        <v>10000</v>
      </c>
      <c r="E32" s="49">
        <f>E30+E31</f>
        <v>302765742000</v>
      </c>
      <c r="F32" s="50">
        <v>37.17</v>
      </c>
      <c r="G32" s="50">
        <v>75.849999999999994</v>
      </c>
      <c r="H32" s="51">
        <v>888698</v>
      </c>
      <c r="I32" s="51">
        <v>979891</v>
      </c>
      <c r="J32" s="51">
        <f>J30+J31</f>
        <v>730098</v>
      </c>
      <c r="K32" s="51">
        <v>0</v>
      </c>
      <c r="L32" s="51">
        <v>0</v>
      </c>
      <c r="M32" s="39"/>
    </row>
    <row r="33" spans="1:13" ht="20.100000000000001" customHeight="1">
      <c r="A33" s="79" t="s">
        <v>56</v>
      </c>
      <c r="B33" s="64">
        <v>80745711</v>
      </c>
      <c r="C33" s="64">
        <v>33804746</v>
      </c>
      <c r="D33" s="64">
        <v>9000</v>
      </c>
      <c r="E33" s="14">
        <f>C33*D33</f>
        <v>304242714000</v>
      </c>
      <c r="F33" s="66">
        <v>41.87</v>
      </c>
      <c r="G33" s="66">
        <v>85.44</v>
      </c>
      <c r="H33" s="15">
        <v>3127887</v>
      </c>
      <c r="I33" s="15">
        <v>933902</v>
      </c>
      <c r="J33" s="15">
        <v>646828</v>
      </c>
      <c r="K33" s="15">
        <v>0</v>
      </c>
      <c r="L33" s="15">
        <v>0</v>
      </c>
      <c r="M33" s="75" t="s">
        <v>58</v>
      </c>
    </row>
    <row r="34" spans="1:13" ht="20.100000000000001" customHeight="1" thickBot="1">
      <c r="A34" s="80" t="s">
        <v>57</v>
      </c>
      <c r="B34" s="81">
        <v>80745711</v>
      </c>
      <c r="C34" s="81">
        <v>33439485</v>
      </c>
      <c r="D34" s="81">
        <v>1000</v>
      </c>
      <c r="E34" s="82">
        <f>C34*D34</f>
        <v>33439485000</v>
      </c>
      <c r="F34" s="83">
        <v>41.41</v>
      </c>
      <c r="G34" s="83">
        <v>84.52</v>
      </c>
      <c r="H34" s="84">
        <v>1607673</v>
      </c>
      <c r="I34" s="84">
        <v>584213</v>
      </c>
      <c r="J34" s="84">
        <v>70609</v>
      </c>
      <c r="K34" s="84">
        <v>0</v>
      </c>
      <c r="L34" s="84">
        <v>0</v>
      </c>
      <c r="M34" s="78" t="s">
        <v>60</v>
      </c>
    </row>
    <row r="35" spans="1:13" ht="20.100000000000001" customHeight="1" thickBot="1">
      <c r="A35" s="38" t="s">
        <v>55</v>
      </c>
      <c r="B35" s="107">
        <v>80745711</v>
      </c>
      <c r="C35" s="48"/>
      <c r="D35" s="88">
        <f>D33+D34</f>
        <v>10000</v>
      </c>
      <c r="E35" s="89">
        <f>E33+E34</f>
        <v>337682199000</v>
      </c>
      <c r="F35" s="70">
        <v>41.87</v>
      </c>
      <c r="G35" s="70">
        <v>85.44</v>
      </c>
      <c r="H35" s="51">
        <v>3127887</v>
      </c>
      <c r="I35" s="51">
        <v>933902</v>
      </c>
      <c r="J35" s="51">
        <f>J33+J34</f>
        <v>717437</v>
      </c>
      <c r="K35" s="51">
        <v>0</v>
      </c>
      <c r="L35" s="51">
        <v>0</v>
      </c>
      <c r="M35" s="77"/>
    </row>
    <row r="36" spans="1:13" ht="20.100000000000001" customHeight="1">
      <c r="A36" s="72" t="s">
        <v>61</v>
      </c>
      <c r="B36" s="73">
        <v>80745711</v>
      </c>
      <c r="C36" s="73">
        <v>33419544</v>
      </c>
      <c r="D36" s="73">
        <v>9000</v>
      </c>
      <c r="E36" s="19">
        <f>C36*D36</f>
        <v>300775896000</v>
      </c>
      <c r="F36" s="85">
        <v>41.39</v>
      </c>
      <c r="G36" s="85">
        <v>84.47</v>
      </c>
      <c r="H36" s="20">
        <v>2599829</v>
      </c>
      <c r="I36" s="20">
        <v>1331114</v>
      </c>
      <c r="J36" s="20">
        <v>635482</v>
      </c>
      <c r="K36" s="20">
        <v>0</v>
      </c>
      <c r="L36" s="20">
        <v>0</v>
      </c>
      <c r="M36" s="75" t="s">
        <v>64</v>
      </c>
    </row>
    <row r="37" spans="1:13" ht="20.100000000000001" customHeight="1" thickBot="1">
      <c r="A37" s="80" t="s">
        <v>62</v>
      </c>
      <c r="B37" s="81">
        <v>80745711</v>
      </c>
      <c r="C37" s="81">
        <v>34681035</v>
      </c>
      <c r="D37" s="81">
        <v>1000</v>
      </c>
      <c r="E37" s="82">
        <f>C37*D37</f>
        <v>34681035000</v>
      </c>
      <c r="F37" s="86">
        <v>42.95</v>
      </c>
      <c r="G37" s="86">
        <v>87.65</v>
      </c>
      <c r="H37" s="84">
        <v>1203992</v>
      </c>
      <c r="I37" s="84">
        <v>702256</v>
      </c>
      <c r="J37" s="84">
        <v>70609</v>
      </c>
      <c r="K37" s="84">
        <v>0</v>
      </c>
      <c r="L37" s="84">
        <v>0</v>
      </c>
      <c r="M37" s="78" t="s">
        <v>65</v>
      </c>
    </row>
    <row r="38" spans="1:13" ht="20.100000000000001" customHeight="1" thickBot="1">
      <c r="A38" s="38" t="s">
        <v>63</v>
      </c>
      <c r="B38" s="107">
        <v>80745711</v>
      </c>
      <c r="C38" s="48"/>
      <c r="D38" s="48">
        <f>D36+D37</f>
        <v>10000</v>
      </c>
      <c r="E38" s="49">
        <f>E36+E37</f>
        <v>335456931000</v>
      </c>
      <c r="F38" s="70">
        <v>41.39</v>
      </c>
      <c r="G38" s="70">
        <v>84.47</v>
      </c>
      <c r="H38" s="51">
        <v>2599829</v>
      </c>
      <c r="I38" s="51">
        <v>1331114</v>
      </c>
      <c r="J38" s="51">
        <f>J36+J37</f>
        <v>706091</v>
      </c>
      <c r="K38" s="51">
        <v>0</v>
      </c>
      <c r="L38" s="51">
        <v>0</v>
      </c>
      <c r="M38" s="77"/>
    </row>
    <row r="39" spans="1:13" ht="20.100000000000001" customHeight="1" thickBot="1">
      <c r="A39" s="72" t="s">
        <v>66</v>
      </c>
      <c r="B39" s="73">
        <v>80745711</v>
      </c>
      <c r="C39" s="73">
        <v>32891143</v>
      </c>
      <c r="D39" s="73">
        <v>9000</v>
      </c>
      <c r="E39" s="19">
        <f>C39*D39</f>
        <v>296020287000</v>
      </c>
      <c r="F39" s="85">
        <v>40.729999999999997</v>
      </c>
      <c r="G39" s="85">
        <v>83.13</v>
      </c>
      <c r="H39" s="20">
        <v>1675967</v>
      </c>
      <c r="I39" s="20">
        <v>1217274</v>
      </c>
      <c r="J39" s="20">
        <v>635482</v>
      </c>
      <c r="K39" s="20">
        <v>0</v>
      </c>
      <c r="L39" s="20">
        <v>0</v>
      </c>
      <c r="M39" s="75" t="s">
        <v>106</v>
      </c>
    </row>
    <row r="40" spans="1:13" ht="20.100000000000001" customHeight="1" thickBot="1">
      <c r="A40" s="80" t="s">
        <v>67</v>
      </c>
      <c r="B40" s="81">
        <v>80745711</v>
      </c>
      <c r="C40" s="81">
        <v>32787032</v>
      </c>
      <c r="D40" s="81">
        <v>1000</v>
      </c>
      <c r="E40" s="82">
        <f>C40*D40</f>
        <v>32787032000</v>
      </c>
      <c r="F40" s="86">
        <v>40.61</v>
      </c>
      <c r="G40" s="86">
        <v>82.87</v>
      </c>
      <c r="H40" s="84">
        <v>863288</v>
      </c>
      <c r="I40" s="84">
        <v>666350</v>
      </c>
      <c r="J40" s="84">
        <v>70609</v>
      </c>
      <c r="K40" s="84">
        <v>0</v>
      </c>
      <c r="L40" s="84">
        <v>0</v>
      </c>
      <c r="M40" s="39" t="s">
        <v>107</v>
      </c>
    </row>
    <row r="41" spans="1:13" ht="20.100000000000001" customHeight="1" thickBot="1">
      <c r="A41" s="38" t="s">
        <v>68</v>
      </c>
      <c r="B41" s="107">
        <v>80745711</v>
      </c>
      <c r="C41" s="48"/>
      <c r="D41" s="48">
        <f>D39+D40</f>
        <v>10000</v>
      </c>
      <c r="E41" s="49">
        <f>E39+E40</f>
        <v>328807319000</v>
      </c>
      <c r="F41" s="70">
        <v>40.729999999999997</v>
      </c>
      <c r="G41" s="70">
        <v>83.13</v>
      </c>
      <c r="H41" s="51">
        <v>1675967</v>
      </c>
      <c r="I41" s="51">
        <v>1217274</v>
      </c>
      <c r="J41" s="51">
        <f>J39+J40</f>
        <v>706091</v>
      </c>
      <c r="K41" s="51">
        <v>0</v>
      </c>
      <c r="L41" s="51">
        <v>0</v>
      </c>
      <c r="M41" s="39"/>
    </row>
    <row r="42" spans="1:13" ht="20.100000000000001" customHeight="1" thickBot="1">
      <c r="A42" s="72" t="s">
        <v>69</v>
      </c>
      <c r="B42" s="73">
        <v>80745711</v>
      </c>
      <c r="C42" s="73">
        <v>31774543</v>
      </c>
      <c r="D42" s="73">
        <v>9000</v>
      </c>
      <c r="E42" s="19">
        <f>C42*D42</f>
        <v>285970887000</v>
      </c>
      <c r="F42" s="85">
        <v>39.35</v>
      </c>
      <c r="G42" s="85">
        <v>80.31</v>
      </c>
      <c r="H42" s="20">
        <v>1518604</v>
      </c>
      <c r="I42" s="20">
        <v>1106701</v>
      </c>
      <c r="J42" s="20">
        <v>635482</v>
      </c>
      <c r="K42" s="20">
        <v>0</v>
      </c>
      <c r="L42" s="20">
        <v>0</v>
      </c>
      <c r="M42" s="75" t="s">
        <v>108</v>
      </c>
    </row>
    <row r="43" spans="1:13" ht="20.100000000000001" customHeight="1" thickBot="1">
      <c r="A43" s="80" t="s">
        <v>70</v>
      </c>
      <c r="B43" s="81">
        <v>80745711</v>
      </c>
      <c r="C43" s="81">
        <v>36057538</v>
      </c>
      <c r="D43" s="81">
        <v>1000</v>
      </c>
      <c r="E43" s="82">
        <f>C43*D43</f>
        <v>36057538000</v>
      </c>
      <c r="F43" s="86">
        <v>44.66</v>
      </c>
      <c r="G43" s="86">
        <v>91.13</v>
      </c>
      <c r="H43" s="84">
        <v>840635</v>
      </c>
      <c r="I43" s="84">
        <v>527783</v>
      </c>
      <c r="J43" s="84">
        <v>72629</v>
      </c>
      <c r="K43" s="84">
        <v>0</v>
      </c>
      <c r="L43" s="84">
        <v>0</v>
      </c>
      <c r="M43" s="39" t="s">
        <v>109</v>
      </c>
    </row>
    <row r="44" spans="1:13" ht="20.100000000000001" customHeight="1" thickBot="1">
      <c r="A44" s="38" t="s">
        <v>104</v>
      </c>
      <c r="B44" s="107">
        <v>80745711</v>
      </c>
      <c r="C44" s="48"/>
      <c r="D44" s="48">
        <f>D42+D43</f>
        <v>10000</v>
      </c>
      <c r="E44" s="49">
        <f>E42+E43</f>
        <v>322028425000</v>
      </c>
      <c r="F44" s="70">
        <v>39.35</v>
      </c>
      <c r="G44" s="70">
        <v>80.31</v>
      </c>
      <c r="H44" s="51">
        <v>1518604</v>
      </c>
      <c r="I44" s="51">
        <v>1106701</v>
      </c>
      <c r="J44" s="51">
        <f>J42+J43</f>
        <v>708111</v>
      </c>
      <c r="K44" s="51">
        <v>0</v>
      </c>
      <c r="L44" s="51">
        <v>0</v>
      </c>
      <c r="M44" s="39"/>
    </row>
    <row r="45" spans="1:13" ht="20.100000000000001" customHeight="1">
      <c r="A45" s="72" t="s">
        <v>71</v>
      </c>
      <c r="B45" s="73">
        <v>80745711</v>
      </c>
      <c r="C45" s="73">
        <v>35097473</v>
      </c>
      <c r="D45" s="73">
        <v>8400</v>
      </c>
      <c r="E45" s="19">
        <f>C45*D45</f>
        <v>294818773200</v>
      </c>
      <c r="F45" s="85">
        <v>43.47</v>
      </c>
      <c r="G45" s="85">
        <v>88.71</v>
      </c>
      <c r="H45" s="20">
        <v>1801178</v>
      </c>
      <c r="I45" s="20">
        <v>1028541</v>
      </c>
      <c r="J45" s="20">
        <v>595865</v>
      </c>
      <c r="K45" s="20">
        <v>0</v>
      </c>
      <c r="L45" s="20">
        <v>0</v>
      </c>
      <c r="M45" s="75" t="s">
        <v>110</v>
      </c>
    </row>
    <row r="46" spans="1:13" ht="20.100000000000001" customHeight="1" thickBot="1">
      <c r="A46" s="80" t="s">
        <v>72</v>
      </c>
      <c r="B46" s="81">
        <v>80745711</v>
      </c>
      <c r="C46" s="81">
        <v>38256768</v>
      </c>
      <c r="D46" s="81">
        <v>1000</v>
      </c>
      <c r="E46" s="82">
        <f>C46*D46</f>
        <v>38256768000</v>
      </c>
      <c r="F46" s="86">
        <v>47.38</v>
      </c>
      <c r="G46" s="86">
        <v>96.69</v>
      </c>
      <c r="H46" s="84">
        <v>764948</v>
      </c>
      <c r="I46" s="84">
        <v>516907</v>
      </c>
      <c r="J46" s="84">
        <v>70936</v>
      </c>
      <c r="K46" s="84">
        <v>0</v>
      </c>
      <c r="L46" s="84">
        <v>0</v>
      </c>
      <c r="M46" s="87" t="s">
        <v>111</v>
      </c>
    </row>
    <row r="47" spans="1:13" ht="20.100000000000001" customHeight="1" thickBot="1">
      <c r="A47" s="38" t="s">
        <v>103</v>
      </c>
      <c r="B47" s="107">
        <v>80745711</v>
      </c>
      <c r="C47" s="48"/>
      <c r="D47" s="48">
        <v>9400</v>
      </c>
      <c r="E47" s="49">
        <v>333075541200</v>
      </c>
      <c r="F47" s="70">
        <v>43.47</v>
      </c>
      <c r="G47" s="70">
        <v>88.71</v>
      </c>
      <c r="H47" s="51">
        <v>1801178</v>
      </c>
      <c r="I47" s="51">
        <v>1028541</v>
      </c>
      <c r="J47" s="51">
        <v>666802</v>
      </c>
      <c r="K47" s="51">
        <v>0</v>
      </c>
      <c r="L47" s="51">
        <v>0</v>
      </c>
      <c r="M47" s="39"/>
    </row>
    <row r="48" spans="1:13" ht="20.100000000000001" customHeight="1">
      <c r="A48" s="72" t="s">
        <v>73</v>
      </c>
      <c r="B48" s="73">
        <v>80745711</v>
      </c>
      <c r="C48" s="73">
        <v>38695975</v>
      </c>
      <c r="D48" s="73">
        <v>8400</v>
      </c>
      <c r="E48" s="19">
        <f>C48*D48</f>
        <v>325046190000</v>
      </c>
      <c r="F48" s="85">
        <v>47.92</v>
      </c>
      <c r="G48" s="85">
        <v>97.8</v>
      </c>
      <c r="H48" s="20">
        <v>1638964</v>
      </c>
      <c r="I48" s="20">
        <v>910157</v>
      </c>
      <c r="J48" s="20">
        <v>595865</v>
      </c>
      <c r="K48" s="20">
        <v>0</v>
      </c>
      <c r="L48" s="20">
        <v>0</v>
      </c>
      <c r="M48" s="75" t="s">
        <v>112</v>
      </c>
    </row>
    <row r="49" spans="1:13" ht="20.100000000000001" customHeight="1" thickBot="1">
      <c r="A49" s="80" t="s">
        <v>74</v>
      </c>
      <c r="B49" s="81">
        <v>80745711</v>
      </c>
      <c r="C49" s="81">
        <v>36400559</v>
      </c>
      <c r="D49" s="81">
        <v>1000</v>
      </c>
      <c r="E49" s="82">
        <f>C49*D49</f>
        <v>36400559000</v>
      </c>
      <c r="F49" s="86">
        <v>45.08</v>
      </c>
      <c r="G49" s="86">
        <v>92</v>
      </c>
      <c r="H49" s="84">
        <v>813644</v>
      </c>
      <c r="I49" s="84">
        <v>615609</v>
      </c>
      <c r="J49" s="84">
        <v>70508</v>
      </c>
      <c r="K49" s="84">
        <v>0</v>
      </c>
      <c r="L49" s="84">
        <v>0</v>
      </c>
      <c r="M49" s="87" t="s">
        <v>113</v>
      </c>
    </row>
    <row r="50" spans="1:13" ht="20.100000000000001" customHeight="1" thickBot="1">
      <c r="A50" s="38" t="s">
        <v>102</v>
      </c>
      <c r="B50" s="107">
        <v>80745711</v>
      </c>
      <c r="C50" s="48"/>
      <c r="D50" s="48">
        <f>D48+D49</f>
        <v>9400</v>
      </c>
      <c r="E50" s="49">
        <f>E48+E49</f>
        <v>361446749000</v>
      </c>
      <c r="F50" s="70">
        <v>47.92</v>
      </c>
      <c r="G50" s="70">
        <v>97.8</v>
      </c>
      <c r="H50" s="51">
        <v>1638964</v>
      </c>
      <c r="I50" s="51">
        <v>910157</v>
      </c>
      <c r="J50" s="51">
        <f>J48+J49</f>
        <v>666373</v>
      </c>
      <c r="K50" s="51">
        <v>0</v>
      </c>
      <c r="L50" s="51">
        <v>0</v>
      </c>
      <c r="M50" s="39"/>
    </row>
    <row r="51" spans="1:13" ht="20.100000000000001" customHeight="1">
      <c r="A51" s="72" t="s">
        <v>75</v>
      </c>
      <c r="B51" s="73">
        <v>80745711</v>
      </c>
      <c r="C51" s="73">
        <v>35633156</v>
      </c>
      <c r="D51" s="73">
        <v>8400</v>
      </c>
      <c r="E51" s="19">
        <f>C51*D51</f>
        <v>299318510400</v>
      </c>
      <c r="F51" s="85">
        <v>44.13</v>
      </c>
      <c r="G51" s="85">
        <v>90.06</v>
      </c>
      <c r="H51" s="20">
        <v>1115662</v>
      </c>
      <c r="I51" s="20">
        <v>1242767</v>
      </c>
      <c r="J51" s="20">
        <v>585438</v>
      </c>
      <c r="K51" s="20">
        <v>0</v>
      </c>
      <c r="L51" s="20">
        <v>0</v>
      </c>
      <c r="M51" s="75" t="s">
        <v>114</v>
      </c>
    </row>
    <row r="52" spans="1:13" ht="20.100000000000001" customHeight="1" thickBot="1">
      <c r="A52" s="80" t="s">
        <v>76</v>
      </c>
      <c r="B52" s="81">
        <v>80745711</v>
      </c>
      <c r="C52" s="81">
        <v>37744924</v>
      </c>
      <c r="D52" s="81">
        <v>1000</v>
      </c>
      <c r="E52" s="82">
        <f>C52*D52</f>
        <v>37744924000</v>
      </c>
      <c r="F52" s="86">
        <v>46.75</v>
      </c>
      <c r="G52" s="86">
        <v>95.4</v>
      </c>
      <c r="H52" s="84">
        <v>420937</v>
      </c>
      <c r="I52" s="84">
        <v>576338</v>
      </c>
      <c r="J52" s="84">
        <v>69695</v>
      </c>
      <c r="K52" s="84">
        <v>0</v>
      </c>
      <c r="L52" s="84">
        <v>0</v>
      </c>
      <c r="M52" s="87" t="s">
        <v>115</v>
      </c>
    </row>
    <row r="53" spans="1:13" ht="20.100000000000001" customHeight="1" thickBot="1">
      <c r="A53" s="38" t="s">
        <v>101</v>
      </c>
      <c r="B53" s="107">
        <v>80745711</v>
      </c>
      <c r="C53" s="48"/>
      <c r="D53" s="48">
        <f>D51+D52</f>
        <v>9400</v>
      </c>
      <c r="E53" s="49">
        <f>E51+E52</f>
        <v>337063434400</v>
      </c>
      <c r="F53" s="70">
        <v>44.13</v>
      </c>
      <c r="G53" s="70">
        <v>90.06</v>
      </c>
      <c r="H53" s="51">
        <v>1115662</v>
      </c>
      <c r="I53" s="51">
        <v>1242767</v>
      </c>
      <c r="J53" s="51">
        <f>J51+J52</f>
        <v>655133</v>
      </c>
      <c r="K53" s="51">
        <v>0</v>
      </c>
      <c r="L53" s="51">
        <v>0</v>
      </c>
      <c r="M53" s="39"/>
    </row>
    <row r="54" spans="1:13" ht="20.100000000000001" customHeight="1">
      <c r="A54" s="72" t="s">
        <v>77</v>
      </c>
      <c r="B54" s="73">
        <v>80745711</v>
      </c>
      <c r="C54" s="73">
        <v>33028053</v>
      </c>
      <c r="D54" s="73">
        <v>8400</v>
      </c>
      <c r="E54" s="19">
        <f>C54*D54</f>
        <v>277435645200</v>
      </c>
      <c r="F54" s="85">
        <v>40.9</v>
      </c>
      <c r="G54" s="85">
        <v>83.48</v>
      </c>
      <c r="H54" s="20">
        <v>1582073</v>
      </c>
      <c r="I54" s="20">
        <v>1694363</v>
      </c>
      <c r="J54" s="20">
        <v>585438</v>
      </c>
      <c r="K54" s="20">
        <v>0</v>
      </c>
      <c r="L54" s="20">
        <v>0</v>
      </c>
      <c r="M54" s="75" t="s">
        <v>116</v>
      </c>
    </row>
    <row r="55" spans="1:13" ht="20.100000000000001" customHeight="1" thickBot="1">
      <c r="A55" s="80" t="s">
        <v>78</v>
      </c>
      <c r="B55" s="81">
        <v>80745711</v>
      </c>
      <c r="C55" s="81">
        <v>39550112</v>
      </c>
      <c r="D55" s="81">
        <v>1000</v>
      </c>
      <c r="E55" s="82">
        <f>C55*D55</f>
        <v>39550112000</v>
      </c>
      <c r="F55" s="86">
        <v>48.98</v>
      </c>
      <c r="G55" s="86">
        <v>99.96</v>
      </c>
      <c r="H55" s="84">
        <v>1002705</v>
      </c>
      <c r="I55" s="84">
        <v>1035058</v>
      </c>
      <c r="J55" s="84">
        <v>71095</v>
      </c>
      <c r="K55" s="84">
        <v>0</v>
      </c>
      <c r="L55" s="84">
        <v>0</v>
      </c>
      <c r="M55" s="87" t="s">
        <v>117</v>
      </c>
    </row>
    <row r="56" spans="1:13" ht="20.100000000000001" customHeight="1" thickBot="1">
      <c r="A56" s="38" t="s">
        <v>100</v>
      </c>
      <c r="B56" s="107">
        <v>80745711</v>
      </c>
      <c r="C56" s="48"/>
      <c r="D56" s="48">
        <f>D54+D55</f>
        <v>9400</v>
      </c>
      <c r="E56" s="49">
        <f>E54+E55</f>
        <v>316985757200</v>
      </c>
      <c r="F56" s="70">
        <v>40.9</v>
      </c>
      <c r="G56" s="70">
        <v>83.48</v>
      </c>
      <c r="H56" s="51">
        <v>1582073</v>
      </c>
      <c r="I56" s="51">
        <v>1694363</v>
      </c>
      <c r="J56" s="51">
        <f>J54+J55</f>
        <v>656533</v>
      </c>
      <c r="K56" s="51">
        <v>0</v>
      </c>
      <c r="L56" s="51">
        <v>0</v>
      </c>
      <c r="M56" s="39"/>
    </row>
    <row r="57" spans="1:13" ht="20.100000000000001" customHeight="1">
      <c r="A57" s="72" t="s">
        <v>79</v>
      </c>
      <c r="B57" s="73">
        <v>80745711</v>
      </c>
      <c r="C57" s="73">
        <v>39565266</v>
      </c>
      <c r="D57" s="73">
        <v>8400</v>
      </c>
      <c r="E57" s="19">
        <f>C57*D57</f>
        <v>332348234400</v>
      </c>
      <c r="F57" s="85">
        <v>49</v>
      </c>
      <c r="G57" s="85">
        <v>100</v>
      </c>
      <c r="H57" s="20">
        <v>1766834</v>
      </c>
      <c r="I57" s="20">
        <v>1947008</v>
      </c>
      <c r="J57" s="20">
        <v>597198</v>
      </c>
      <c r="K57" s="20">
        <v>0</v>
      </c>
      <c r="L57" s="20">
        <v>0</v>
      </c>
      <c r="M57" s="75" t="s">
        <v>118</v>
      </c>
    </row>
    <row r="58" spans="1:13" ht="20.100000000000001" customHeight="1" thickBot="1">
      <c r="A58" s="80" t="s">
        <v>80</v>
      </c>
      <c r="B58" s="81">
        <v>80745711</v>
      </c>
      <c r="C58" s="81">
        <v>39565398</v>
      </c>
      <c r="D58" s="81">
        <v>1000</v>
      </c>
      <c r="E58" s="82">
        <f>C58*D58</f>
        <v>39565398000</v>
      </c>
      <c r="F58" s="86">
        <v>49</v>
      </c>
      <c r="G58" s="86">
        <v>100</v>
      </c>
      <c r="H58" s="84">
        <v>685726</v>
      </c>
      <c r="I58" s="84">
        <v>363971</v>
      </c>
      <c r="J58" s="84">
        <v>72345</v>
      </c>
      <c r="K58" s="84">
        <v>0</v>
      </c>
      <c r="L58" s="84">
        <v>0</v>
      </c>
      <c r="M58" s="87" t="s">
        <v>119</v>
      </c>
    </row>
    <row r="59" spans="1:13" ht="20.100000000000001" customHeight="1" thickBot="1">
      <c r="A59" s="38" t="s">
        <v>99</v>
      </c>
      <c r="B59" s="107">
        <v>80745711</v>
      </c>
      <c r="C59" s="48"/>
      <c r="D59" s="48">
        <f>D57+D58</f>
        <v>9400</v>
      </c>
      <c r="E59" s="49">
        <f>E57+E58</f>
        <v>371913632400</v>
      </c>
      <c r="F59" s="70">
        <v>49</v>
      </c>
      <c r="G59" s="70">
        <v>100</v>
      </c>
      <c r="H59" s="51">
        <v>1766834</v>
      </c>
      <c r="I59" s="51">
        <v>1947008</v>
      </c>
      <c r="J59" s="51">
        <f>J57+J58</f>
        <v>669543</v>
      </c>
      <c r="K59" s="51">
        <v>0</v>
      </c>
      <c r="L59" s="51">
        <v>0</v>
      </c>
      <c r="M59" s="39"/>
    </row>
    <row r="60" spans="1:13" ht="20.100000000000001" customHeight="1">
      <c r="A60" s="72" t="s">
        <v>81</v>
      </c>
      <c r="B60" s="73">
        <v>80745711</v>
      </c>
      <c r="C60" s="73">
        <v>39091173</v>
      </c>
      <c r="D60" s="73">
        <v>8400</v>
      </c>
      <c r="E60" s="19">
        <f>C60*D60</f>
        <v>328365853200</v>
      </c>
      <c r="F60" s="85">
        <v>48.41</v>
      </c>
      <c r="G60" s="85">
        <v>98.8</v>
      </c>
      <c r="H60" s="20">
        <v>1055606</v>
      </c>
      <c r="I60" s="20">
        <v>1288340</v>
      </c>
      <c r="J60" s="20">
        <v>607698</v>
      </c>
      <c r="K60" s="20">
        <v>0</v>
      </c>
      <c r="L60" s="20">
        <v>0</v>
      </c>
      <c r="M60" s="75" t="s">
        <v>120</v>
      </c>
    </row>
    <row r="61" spans="1:13" ht="20.100000000000001" customHeight="1" thickBot="1">
      <c r="A61" s="80" t="s">
        <v>82</v>
      </c>
      <c r="B61" s="81">
        <v>80745711</v>
      </c>
      <c r="C61" s="81">
        <v>36656770</v>
      </c>
      <c r="D61" s="81">
        <v>1000</v>
      </c>
      <c r="E61" s="82">
        <f>C61*D61</f>
        <v>36656770000</v>
      </c>
      <c r="F61" s="86">
        <v>45.4</v>
      </c>
      <c r="G61" s="86">
        <v>92.65</v>
      </c>
      <c r="H61" s="84">
        <v>628392</v>
      </c>
      <c r="I61" s="84">
        <v>311643</v>
      </c>
      <c r="J61" s="84">
        <v>72345</v>
      </c>
      <c r="K61" s="84">
        <v>448000</v>
      </c>
      <c r="L61" s="84">
        <v>92476473000</v>
      </c>
      <c r="M61" s="87" t="s">
        <v>121</v>
      </c>
    </row>
    <row r="62" spans="1:13" ht="20.100000000000001" customHeight="1" thickBot="1">
      <c r="A62" s="38" t="s">
        <v>98</v>
      </c>
      <c r="B62" s="107">
        <v>80745711</v>
      </c>
      <c r="C62" s="48"/>
      <c r="D62" s="48">
        <f>D60+D61</f>
        <v>9400</v>
      </c>
      <c r="E62" s="49">
        <f>E60+E61</f>
        <v>365022623200</v>
      </c>
      <c r="F62" s="70">
        <v>48.41</v>
      </c>
      <c r="G62" s="70">
        <v>98.8</v>
      </c>
      <c r="H62" s="51">
        <v>1055606</v>
      </c>
      <c r="I62" s="51">
        <v>1288340</v>
      </c>
      <c r="J62" s="51">
        <f>J60+J61</f>
        <v>680043</v>
      </c>
      <c r="K62" s="51">
        <v>448000</v>
      </c>
      <c r="L62" s="51">
        <v>92476473000</v>
      </c>
      <c r="M62" s="39"/>
    </row>
    <row r="63" spans="1:13" ht="20.100000000000001" customHeight="1">
      <c r="A63" s="72" t="s">
        <v>83</v>
      </c>
      <c r="B63" s="73">
        <v>81193711</v>
      </c>
      <c r="C63" s="73">
        <v>34937890</v>
      </c>
      <c r="D63" s="73">
        <v>8400</v>
      </c>
      <c r="E63" s="19">
        <f>C63*D63</f>
        <v>293478276000</v>
      </c>
      <c r="F63" s="85">
        <v>43.03</v>
      </c>
      <c r="G63" s="85">
        <v>87.82</v>
      </c>
      <c r="H63" s="20">
        <v>972337</v>
      </c>
      <c r="I63" s="20">
        <v>1277658</v>
      </c>
      <c r="J63" s="20">
        <v>609203</v>
      </c>
      <c r="K63" s="20">
        <v>0</v>
      </c>
      <c r="L63" s="20">
        <v>0</v>
      </c>
      <c r="M63" s="75" t="s">
        <v>122</v>
      </c>
    </row>
    <row r="64" spans="1:13" ht="20.100000000000001" customHeight="1" thickBot="1">
      <c r="A64" s="80" t="s">
        <v>84</v>
      </c>
      <c r="B64" s="81">
        <v>81193711</v>
      </c>
      <c r="C64" s="81">
        <v>39611110</v>
      </c>
      <c r="D64" s="81">
        <v>1000</v>
      </c>
      <c r="E64" s="82">
        <f>C64*D64</f>
        <v>39611110000</v>
      </c>
      <c r="F64" s="86">
        <v>48.79</v>
      </c>
      <c r="G64" s="86">
        <v>99.56</v>
      </c>
      <c r="H64" s="84">
        <v>432154</v>
      </c>
      <c r="I64" s="84">
        <v>168649</v>
      </c>
      <c r="J64" s="84">
        <v>72793</v>
      </c>
      <c r="K64" s="84">
        <v>0</v>
      </c>
      <c r="L64" s="84">
        <v>0</v>
      </c>
      <c r="M64" s="87" t="s">
        <v>123</v>
      </c>
    </row>
    <row r="65" spans="1:13" ht="20.100000000000001" customHeight="1" thickBot="1">
      <c r="A65" s="38" t="s">
        <v>97</v>
      </c>
      <c r="B65" s="105">
        <v>81193711</v>
      </c>
      <c r="C65" s="48"/>
      <c r="D65" s="48">
        <f>D63+D64</f>
        <v>9400</v>
      </c>
      <c r="E65" s="49">
        <f>E63+E64</f>
        <v>333089386000</v>
      </c>
      <c r="F65" s="50">
        <v>43.03</v>
      </c>
      <c r="G65" s="50">
        <v>87.82</v>
      </c>
      <c r="H65" s="51">
        <v>972337</v>
      </c>
      <c r="I65" s="51">
        <v>1277658</v>
      </c>
      <c r="J65" s="51">
        <f>J63+J64</f>
        <v>681996</v>
      </c>
      <c r="K65" s="51">
        <v>0</v>
      </c>
      <c r="L65" s="51">
        <v>0</v>
      </c>
      <c r="M65" s="39"/>
    </row>
    <row r="66" spans="1:13" ht="20.100000000000001" customHeight="1">
      <c r="A66" s="72" t="s">
        <v>85</v>
      </c>
      <c r="B66" s="73">
        <v>81193711</v>
      </c>
      <c r="C66" s="73">
        <v>37567253</v>
      </c>
      <c r="D66" s="73">
        <v>8400</v>
      </c>
      <c r="E66" s="19">
        <f>C66*D66</f>
        <v>315564925200</v>
      </c>
      <c r="F66" s="74">
        <v>46.27</v>
      </c>
      <c r="G66" s="74">
        <v>94.43</v>
      </c>
      <c r="H66" s="20">
        <v>1562264</v>
      </c>
      <c r="I66" s="20">
        <v>1642451</v>
      </c>
      <c r="J66" s="20">
        <v>609711</v>
      </c>
      <c r="K66" s="20">
        <v>0</v>
      </c>
      <c r="L66" s="20">
        <v>0</v>
      </c>
      <c r="M66" s="75" t="s">
        <v>124</v>
      </c>
    </row>
    <row r="67" spans="1:13" ht="20.100000000000001" customHeight="1" thickBot="1">
      <c r="A67" s="80" t="s">
        <v>86</v>
      </c>
      <c r="B67" s="81">
        <v>81193711</v>
      </c>
      <c r="C67" s="81">
        <v>39758283</v>
      </c>
      <c r="D67" s="81">
        <v>1000</v>
      </c>
      <c r="E67" s="82">
        <f>C67*D67</f>
        <v>39758283000</v>
      </c>
      <c r="F67" s="83">
        <v>48.97</v>
      </c>
      <c r="G67" s="83">
        <v>99.93</v>
      </c>
      <c r="H67" s="84">
        <v>799584</v>
      </c>
      <c r="I67" s="84">
        <v>799584</v>
      </c>
      <c r="J67" s="84">
        <v>72667</v>
      </c>
      <c r="K67" s="84">
        <v>0</v>
      </c>
      <c r="L67" s="84">
        <v>0</v>
      </c>
      <c r="M67" s="87" t="s">
        <v>125</v>
      </c>
    </row>
    <row r="68" spans="1:13" ht="20.100000000000001" customHeight="1" thickBot="1">
      <c r="A68" s="38" t="s">
        <v>96</v>
      </c>
      <c r="B68" s="105">
        <v>81193711</v>
      </c>
      <c r="C68" s="48"/>
      <c r="D68" s="48">
        <f>D66+D67</f>
        <v>9400</v>
      </c>
      <c r="E68" s="49">
        <f>E66+E67</f>
        <v>355323208200</v>
      </c>
      <c r="F68" s="70">
        <v>46.27</v>
      </c>
      <c r="G68" s="50">
        <v>94.43</v>
      </c>
      <c r="H68" s="51">
        <v>1562264</v>
      </c>
      <c r="I68" s="51">
        <v>1642451</v>
      </c>
      <c r="J68" s="51">
        <f>J66+J67</f>
        <v>682378</v>
      </c>
      <c r="K68" s="51">
        <v>0</v>
      </c>
      <c r="L68" s="51">
        <v>0</v>
      </c>
      <c r="M68" s="39"/>
    </row>
    <row r="69" spans="1:13" ht="20.100000000000001" customHeight="1" thickBot="1">
      <c r="A69" s="72" t="s">
        <v>87</v>
      </c>
      <c r="B69" s="73">
        <v>81193711</v>
      </c>
      <c r="C69" s="73">
        <v>38732091</v>
      </c>
      <c r="D69" s="73">
        <v>7000</v>
      </c>
      <c r="E69" s="19">
        <f>C69*D69</f>
        <v>271124637000</v>
      </c>
      <c r="F69" s="85">
        <v>47.7</v>
      </c>
      <c r="G69" s="74">
        <v>97.35</v>
      </c>
      <c r="H69" s="20">
        <v>1449551</v>
      </c>
      <c r="I69" s="20">
        <v>1446598</v>
      </c>
      <c r="J69" s="20">
        <v>508672</v>
      </c>
      <c r="K69" s="20">
        <v>1083000</v>
      </c>
      <c r="L69" s="20">
        <v>208660113000</v>
      </c>
      <c r="M69" s="39" t="s">
        <v>105</v>
      </c>
    </row>
    <row r="70" spans="1:13" ht="20.100000000000001" customHeight="1" thickBot="1">
      <c r="A70" s="80" t="s">
        <v>88</v>
      </c>
      <c r="B70" s="81">
        <v>82276711</v>
      </c>
      <c r="C70" s="81">
        <v>39111570</v>
      </c>
      <c r="D70" s="81">
        <v>1000</v>
      </c>
      <c r="E70" s="82">
        <f>C70*D70</f>
        <v>39111570000</v>
      </c>
      <c r="F70" s="86">
        <v>47.54</v>
      </c>
      <c r="G70" s="83">
        <v>97.01</v>
      </c>
      <c r="H70" s="84">
        <v>710498</v>
      </c>
      <c r="I70" s="84">
        <v>710498</v>
      </c>
      <c r="J70" s="84">
        <v>73714</v>
      </c>
      <c r="K70" s="84">
        <v>0</v>
      </c>
      <c r="L70" s="84">
        <v>0</v>
      </c>
      <c r="M70" s="87" t="s">
        <v>126</v>
      </c>
    </row>
    <row r="71" spans="1:13" ht="20.100000000000001" customHeight="1" thickBot="1">
      <c r="A71" s="38" t="s">
        <v>95</v>
      </c>
      <c r="B71" s="48"/>
      <c r="C71" s="48"/>
      <c r="D71" s="48">
        <f>D69+D70</f>
        <v>8000</v>
      </c>
      <c r="E71" s="49">
        <f>E69+E70</f>
        <v>310236207000</v>
      </c>
      <c r="F71" s="70">
        <v>47.7</v>
      </c>
      <c r="G71" s="50">
        <v>97.35</v>
      </c>
      <c r="H71" s="51">
        <v>1449551</v>
      </c>
      <c r="I71" s="51">
        <v>1446598</v>
      </c>
      <c r="J71" s="51">
        <f>J69+J70</f>
        <v>582386</v>
      </c>
      <c r="K71" s="51">
        <v>1083000</v>
      </c>
      <c r="L71" s="51">
        <v>208660113000</v>
      </c>
      <c r="M71" s="39"/>
    </row>
    <row r="72" spans="1:13" ht="20.100000000000001" customHeight="1">
      <c r="A72" s="72" t="s">
        <v>89</v>
      </c>
      <c r="B72" s="73">
        <v>82276711</v>
      </c>
      <c r="C72" s="73">
        <v>40266622</v>
      </c>
      <c r="D72" s="73">
        <v>8000</v>
      </c>
      <c r="E72" s="19">
        <f>C72*D72</f>
        <v>322132976000</v>
      </c>
      <c r="F72" s="85">
        <v>48.94</v>
      </c>
      <c r="G72" s="74">
        <v>99.88</v>
      </c>
      <c r="H72" s="20">
        <v>1872978</v>
      </c>
      <c r="I72" s="20">
        <v>1871380</v>
      </c>
      <c r="J72" s="20">
        <v>588915</v>
      </c>
      <c r="K72" s="20">
        <v>0</v>
      </c>
      <c r="L72" s="20">
        <v>0</v>
      </c>
      <c r="M72" s="75" t="s">
        <v>127</v>
      </c>
    </row>
    <row r="73" spans="1:13" ht="20.100000000000001" customHeight="1" thickBot="1">
      <c r="A73" s="80" t="s">
        <v>90</v>
      </c>
      <c r="B73" s="81">
        <v>82276711</v>
      </c>
      <c r="C73" s="81">
        <v>39529126</v>
      </c>
      <c r="D73" s="81">
        <v>1000</v>
      </c>
      <c r="E73" s="82">
        <f>C73*D73</f>
        <v>39529126000</v>
      </c>
      <c r="F73" s="86">
        <v>48.04</v>
      </c>
      <c r="G73" s="83">
        <v>98.05</v>
      </c>
      <c r="H73" s="84">
        <v>835528</v>
      </c>
      <c r="I73" s="84">
        <v>835528</v>
      </c>
      <c r="J73" s="84">
        <v>73614</v>
      </c>
      <c r="K73" s="84">
        <v>0</v>
      </c>
      <c r="L73" s="84">
        <v>0</v>
      </c>
      <c r="M73" s="87" t="s">
        <v>128</v>
      </c>
    </row>
    <row r="74" spans="1:13" ht="20.100000000000001" customHeight="1" thickBot="1">
      <c r="A74" s="38" t="s">
        <v>94</v>
      </c>
      <c r="B74" s="105">
        <v>82276711</v>
      </c>
      <c r="C74" s="48"/>
      <c r="D74" s="48">
        <f>D72+D73</f>
        <v>9000</v>
      </c>
      <c r="E74" s="49">
        <f>E72+E73</f>
        <v>361662102000</v>
      </c>
      <c r="F74" s="50">
        <v>48.94</v>
      </c>
      <c r="G74" s="50">
        <v>99.88</v>
      </c>
      <c r="H74" s="51">
        <v>1872978</v>
      </c>
      <c r="I74" s="51">
        <v>1871380</v>
      </c>
      <c r="J74" s="51">
        <f>J72+J73</f>
        <v>662529</v>
      </c>
      <c r="K74" s="51">
        <v>0</v>
      </c>
      <c r="L74" s="51">
        <v>0</v>
      </c>
      <c r="M74" s="39"/>
    </row>
    <row r="75" spans="1:13" ht="20.100000000000001" customHeight="1">
      <c r="A75" s="72" t="s">
        <v>91</v>
      </c>
      <c r="B75" s="73">
        <v>82276711</v>
      </c>
      <c r="C75" s="73">
        <v>39814311</v>
      </c>
      <c r="D75" s="73">
        <v>9300</v>
      </c>
      <c r="E75" s="19">
        <f>C75*D75</f>
        <v>370273092300</v>
      </c>
      <c r="F75" s="74">
        <v>48.39</v>
      </c>
      <c r="G75" s="74">
        <v>98.76</v>
      </c>
      <c r="H75" s="20">
        <v>1491479</v>
      </c>
      <c r="I75" s="20">
        <v>1494852</v>
      </c>
      <c r="J75" s="20">
        <v>684613</v>
      </c>
      <c r="K75" s="20">
        <v>0</v>
      </c>
      <c r="L75" s="20">
        <v>0</v>
      </c>
      <c r="M75" s="75" t="s">
        <v>129</v>
      </c>
    </row>
    <row r="76" spans="1:13" ht="20.100000000000001" customHeight="1" thickBot="1">
      <c r="A76" s="80" t="s">
        <v>92</v>
      </c>
      <c r="B76" s="81">
        <v>82276711</v>
      </c>
      <c r="C76" s="81">
        <v>40299071</v>
      </c>
      <c r="D76" s="81">
        <v>1000</v>
      </c>
      <c r="E76" s="82">
        <f>C76*D76</f>
        <v>40299071000</v>
      </c>
      <c r="F76" s="83">
        <v>48.98</v>
      </c>
      <c r="G76" s="83">
        <v>99.96</v>
      </c>
      <c r="H76" s="84">
        <v>751244</v>
      </c>
      <c r="I76" s="84">
        <v>751244</v>
      </c>
      <c r="J76" s="84">
        <v>73614</v>
      </c>
      <c r="K76" s="84">
        <v>0</v>
      </c>
      <c r="L76" s="84">
        <v>0</v>
      </c>
      <c r="M76" s="87" t="s">
        <v>130</v>
      </c>
    </row>
    <row r="77" spans="1:13" ht="20.100000000000001" customHeight="1" thickBot="1">
      <c r="A77" s="38" t="s">
        <v>93</v>
      </c>
      <c r="B77" s="106">
        <v>82276711</v>
      </c>
      <c r="C77" s="48"/>
      <c r="D77" s="48">
        <f>D75+D76</f>
        <v>10300</v>
      </c>
      <c r="E77" s="49">
        <f>E75+E76</f>
        <v>410572163300</v>
      </c>
      <c r="F77" s="50">
        <v>48.39</v>
      </c>
      <c r="G77" s="50">
        <v>98.76</v>
      </c>
      <c r="H77" s="51">
        <v>1491479</v>
      </c>
      <c r="I77" s="51">
        <v>1494852</v>
      </c>
      <c r="J77" s="51">
        <f>J75+J76</f>
        <v>758227</v>
      </c>
      <c r="K77" s="51">
        <v>0</v>
      </c>
      <c r="L77" s="51">
        <v>0</v>
      </c>
      <c r="M77" s="39"/>
    </row>
    <row r="78" spans="1:13" ht="20.100000000000001" customHeight="1" thickBot="1">
      <c r="A78" s="38" t="s">
        <v>132</v>
      </c>
      <c r="B78" s="48">
        <v>82276711</v>
      </c>
      <c r="C78" s="48">
        <v>38665523</v>
      </c>
      <c r="D78" s="48">
        <v>5500</v>
      </c>
      <c r="E78" s="49">
        <f t="shared" ref="E78:E81" si="0">C78*D78</f>
        <v>212660376500</v>
      </c>
      <c r="F78" s="50">
        <v>46.99</v>
      </c>
      <c r="G78" s="50">
        <v>95.91</v>
      </c>
      <c r="H78" s="51">
        <v>1966099</v>
      </c>
      <c r="I78" s="51">
        <v>1942750</v>
      </c>
      <c r="J78" s="51">
        <v>404879</v>
      </c>
      <c r="K78" s="51">
        <v>7002235</v>
      </c>
      <c r="L78" s="51">
        <v>1522897730000</v>
      </c>
      <c r="M78" s="39" t="s">
        <v>10</v>
      </c>
    </row>
    <row r="79" spans="1:13" ht="20.100000000000001" customHeight="1" thickBot="1">
      <c r="A79" s="38" t="s">
        <v>133</v>
      </c>
      <c r="B79" s="48">
        <v>89152670</v>
      </c>
      <c r="C79" s="48">
        <v>34944152</v>
      </c>
      <c r="D79" s="48">
        <v>1800</v>
      </c>
      <c r="E79" s="49">
        <f t="shared" si="0"/>
        <v>62899473600</v>
      </c>
      <c r="F79" s="70">
        <v>39.200000000000003</v>
      </c>
      <c r="G79" s="50">
        <v>79.989999999999995</v>
      </c>
      <c r="H79" s="51">
        <v>1487150</v>
      </c>
      <c r="I79" s="51">
        <v>1511278</v>
      </c>
      <c r="J79" s="51">
        <v>151739</v>
      </c>
      <c r="K79" s="51">
        <v>0</v>
      </c>
      <c r="L79" s="51">
        <v>0</v>
      </c>
      <c r="M79" s="39"/>
    </row>
    <row r="80" spans="1:13" ht="20.100000000000001" customHeight="1" thickBot="1">
      <c r="A80" s="38" t="s">
        <v>134</v>
      </c>
      <c r="B80" s="48">
        <v>89152670</v>
      </c>
      <c r="C80" s="48">
        <v>28870660</v>
      </c>
      <c r="D80" s="48">
        <v>690</v>
      </c>
      <c r="E80" s="49">
        <f t="shared" si="0"/>
        <v>19920755400</v>
      </c>
      <c r="F80" s="50">
        <v>32.380000000000003</v>
      </c>
      <c r="G80" s="50">
        <v>66.09</v>
      </c>
      <c r="H80" s="51">
        <v>1146048</v>
      </c>
      <c r="I80" s="51">
        <v>1140322</v>
      </c>
      <c r="J80" s="51">
        <v>57265</v>
      </c>
      <c r="K80" s="51">
        <v>0</v>
      </c>
      <c r="L80" s="51">
        <v>0</v>
      </c>
      <c r="M80" s="39"/>
    </row>
    <row r="81" spans="1:13" ht="20.100000000000001" customHeight="1" thickBot="1">
      <c r="A81" s="38" t="s">
        <v>135</v>
      </c>
      <c r="B81" s="48">
        <v>89152670</v>
      </c>
      <c r="C81" s="48">
        <v>30120606</v>
      </c>
      <c r="D81" s="48">
        <v>540</v>
      </c>
      <c r="E81" s="49">
        <f t="shared" si="0"/>
        <v>16265127240</v>
      </c>
      <c r="F81" s="50">
        <v>33.79</v>
      </c>
      <c r="G81" s="50">
        <v>68.95</v>
      </c>
      <c r="H81" s="51">
        <v>972264</v>
      </c>
      <c r="I81" s="51">
        <v>950656</v>
      </c>
      <c r="J81" s="51">
        <v>48103</v>
      </c>
      <c r="K81" s="51">
        <v>0</v>
      </c>
      <c r="L81" s="51">
        <v>0</v>
      </c>
      <c r="M81" s="39" t="s">
        <v>5</v>
      </c>
    </row>
    <row r="82" spans="1:13" ht="24.95" customHeight="1" thickBot="1">
      <c r="A82" s="90" t="s">
        <v>4</v>
      </c>
      <c r="B82" s="91"/>
      <c r="C82" s="91"/>
      <c r="D82" s="92"/>
      <c r="E82" s="93">
        <f>E7+E12+E17+E22+E26+E29+E32+E35+E38+E41+E44+E47+E50+E53+E56+E59+E62+E65+E68+E71+E74+E77+E78+E79+E80+E81</f>
        <v>7531955066440</v>
      </c>
      <c r="F82" s="91"/>
      <c r="G82" s="91"/>
      <c r="H82" s="94">
        <f>H7+H12+H17+H22+H26+H29+H32+H35+H38+H41+H44+H47+H50+H53+H56+H59+H62+H65+H68+H71+H74+H77+H78+H79+H80+H81</f>
        <v>39423232</v>
      </c>
      <c r="I82" s="94">
        <f>I7+I12+I17+I22+I26+I29+I32+I35+I38+I41+I44+I47+I50+I53+I56+I59+I62+I65+I68+I71+I74+I77+I78+I79+I80+I81</f>
        <v>32462847</v>
      </c>
      <c r="J82" s="94">
        <f>J7+J12+J17+J22+J26+J29+J32+J35+J38+J41+J44+J47+J50+J53+J56+J59+J62+J65+J68+J71+J74+J77+J78+J79+J80+J81</f>
        <v>15620373</v>
      </c>
      <c r="K82" s="94">
        <f>K12+K26+K62+K71+K78</f>
        <v>21510648</v>
      </c>
      <c r="L82" s="94">
        <f>L12+L26+L62+L71+L78</f>
        <v>3989986576096</v>
      </c>
      <c r="M82" s="95"/>
    </row>
    <row r="83" spans="1:13">
      <c r="A83" s="8" t="s">
        <v>136</v>
      </c>
      <c r="L83" s="109"/>
      <c r="M83" s="110"/>
    </row>
    <row r="84" spans="1:13">
      <c r="A84" s="17"/>
      <c r="J84" s="12"/>
    </row>
    <row r="85" spans="1:13">
      <c r="A85" s="17"/>
    </row>
    <row r="86" spans="1:13">
      <c r="A86" s="98"/>
    </row>
    <row r="88" spans="1:13">
      <c r="A88" s="97"/>
    </row>
  </sheetData>
  <mergeCells count="1">
    <mergeCell ref="L83:M83"/>
  </mergeCells>
  <phoneticPr fontId="1" type="noConversion"/>
  <pageMargins left="0.7" right="0.7" top="0.75" bottom="0.75" header="0.3" footer="0.3"/>
  <pageSetup paperSize="9" orientation="portrait" horizontalDpi="400" verticalDpi="4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dcterms:created xsi:type="dcterms:W3CDTF">2024-05-29T14:23:01Z</dcterms:created>
  <dcterms:modified xsi:type="dcterms:W3CDTF">2026-03-24T14:42:18Z</dcterms:modified>
</cp:coreProperties>
</file>